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SDLC Dashboard" sheetId="2" state="visible" r:id="rId2"/>
    <sheet name="DORA Metrics" sheetId="3" state="visible" r:id="rId3"/>
    <sheet name="Sprint &amp; Velocity Log" sheetId="4" state="visible" r:id="rId4"/>
    <sheet name="Epics Roadmap" sheetId="5" state="visible" r:id="rId5"/>
    <sheet name="Bug &amp; Defect Register" sheetId="6" state="visible" r:id="rId6"/>
    <sheet name="CI-CD Pipeline Health" sheetId="7" state="visible" r:id="rId7"/>
    <sheet name="Code Quality &amp; SonarQube" sheetId="8" state="visible" r:id="rId8"/>
    <sheet name="Developer Capacity &amp; Pods" sheetId="9" state="visible" r:id="rId9"/>
    <sheet name="Release Management" sheetId="10" state="visible" r:id="rId10"/>
    <sheet name="API &amp; Microservices" sheetId="11" state="visible" r:id="rId11"/>
    <sheet name="QA &amp; Automated Testing" sheetId="12" state="visible" r:id="rId12"/>
    <sheet name="Tech Debt &amp; Architecture" sheetId="13" state="visible" r:id="rId13"/>
    <sheet name="Engineering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 &quot;/ wk&quot;"/>
    <numFmt numFmtId="165" formatCode="0.0%"/>
    <numFmt numFmtId="166" formatCode="0.0 &quot;Hrs&quot;"/>
    <numFmt numFmtId="167" formatCode="0 &quot;pts&quot;"/>
    <numFmt numFmtId="168" formatCode="0.0"/>
    <numFmt numFmtId="169" formatCode="0.000%"/>
    <numFmt numFmtId="170" formatCode="0.0&quot;%&quot;"/>
    <numFmt numFmtId="171" formatCode="#,##0.0"/>
  </numFmts>
  <fonts count="3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A5B4FC"/>
      <sz val="9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1E1B4B"/>
      <sz val="9"/>
    </font>
    <font>
      <name val="Calibri"/>
      <color rgb="00334155"/>
      <sz val="9"/>
    </font>
    <font>
      <name val="Calibri"/>
      <b val="1"/>
      <color rgb="00475569"/>
      <sz val="8"/>
    </font>
    <font>
      <name val="Calibri"/>
      <b val="1"/>
      <color rgb="004338CA"/>
      <sz val="18"/>
    </font>
    <font>
      <name val="Calibri"/>
      <i val="1"/>
      <color rgb="0064748B"/>
      <sz val="7"/>
    </font>
    <font>
      <name val="Calibri"/>
      <b val="1"/>
      <color rgb="00059669"/>
      <sz val="18"/>
    </font>
    <font>
      <name val="Calibri"/>
      <b val="1"/>
      <color rgb="002563EB"/>
      <sz val="18"/>
    </font>
    <font>
      <name val="Calibri"/>
      <b val="1"/>
      <color rgb="007C3AED"/>
      <sz val="18"/>
    </font>
    <font>
      <name val="Calibri"/>
      <b val="1"/>
      <color rgb="00D97706"/>
      <sz val="18"/>
    </font>
    <font>
      <name val="Calibri"/>
      <b val="1"/>
      <color rgb="000F172A"/>
      <sz val="18"/>
    </font>
    <font>
      <name val="Calibri"/>
      <b val="1"/>
      <color rgb="00FFFFFF"/>
      <sz val="10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color rgb="001E1B4B"/>
      <sz val="9"/>
    </font>
    <font>
      <name val="Calibri"/>
      <b val="1"/>
      <color rgb="000B0F19"/>
      <sz val="9"/>
    </font>
    <font>
      <name val="Calibri"/>
      <b val="1"/>
      <color rgb="00166534"/>
      <sz val="9"/>
    </font>
    <font>
      <name val="Calibri"/>
      <b val="1"/>
      <color rgb="004338CA"/>
      <sz val="9"/>
    </font>
    <font>
      <name val="Calibri"/>
      <color rgb="00000000"/>
      <sz val="9"/>
    </font>
    <font>
      <name val="Calibri"/>
      <b val="1"/>
      <color rgb="000B0F19"/>
      <sz val="10"/>
    </font>
    <font>
      <name val="Calibri"/>
      <b val="1"/>
      <color rgb="00000000"/>
      <sz val="9"/>
    </font>
    <font>
      <name val="Calibri"/>
      <b val="1"/>
      <color rgb="004338CA"/>
      <sz val="11"/>
    </font>
    <font>
      <name val="Calibri"/>
      <b val="1"/>
      <color rgb="00059669"/>
      <sz val="11"/>
    </font>
    <font>
      <name val="Calibri"/>
      <b val="1"/>
      <color rgb="0092400E"/>
      <sz val="11"/>
    </font>
    <font>
      <name val="Calibri"/>
      <b val="1"/>
      <color rgb="00059669"/>
      <sz val="9"/>
    </font>
    <font>
      <name val="Calibri"/>
      <b val="1"/>
      <color rgb="0092400E"/>
      <sz val="9"/>
    </font>
    <font>
      <name val="Calibri"/>
      <b val="1"/>
      <color rgb="00991B1B"/>
      <sz val="11"/>
    </font>
    <font>
      <name val="Calibri"/>
      <b val="1"/>
      <color rgb="00991B1B"/>
      <sz val="9"/>
    </font>
    <font>
      <name val="Calibri"/>
      <b val="1"/>
      <color rgb="000B0F19"/>
      <sz val="11"/>
    </font>
    <font>
      <name val="Calibri"/>
      <b val="1"/>
      <color rgb="0000F5D4"/>
      <sz val="11"/>
    </font>
    <font>
      <name val="Calibri"/>
      <color rgb="00E2E8F0"/>
      <sz val="9"/>
    </font>
  </fonts>
  <fills count="16">
    <fill>
      <patternFill/>
    </fill>
    <fill>
      <patternFill patternType="gray125"/>
    </fill>
    <fill>
      <patternFill patternType="solid">
        <fgColor rgb="000B0F19"/>
        <bgColor rgb="000B0F19"/>
      </patternFill>
    </fill>
    <fill>
      <patternFill patternType="solid">
        <fgColor rgb="001E1B4B"/>
        <bgColor rgb="001E1B4B"/>
      </patternFill>
    </fill>
    <fill>
      <patternFill patternType="solid">
        <fgColor rgb="004338CA"/>
        <bgColor rgb="004338CA"/>
      </patternFill>
    </fill>
    <fill>
      <patternFill patternType="solid">
        <fgColor rgb="00312E81"/>
        <bgColor rgb="00312E81"/>
      </patternFill>
    </fill>
    <fill>
      <patternFill patternType="solid">
        <fgColor rgb="00F8FAFC"/>
        <bgColor rgb="00F8FAFC"/>
      </patternFill>
    </fill>
    <fill>
      <patternFill patternType="solid">
        <fgColor rgb="00EEF2FF"/>
        <bgColor rgb="00EEF2FF"/>
      </patternFill>
    </fill>
    <fill>
      <patternFill patternType="solid">
        <fgColor rgb="00ECFDF5"/>
        <bgColor rgb="00ECFDF5"/>
      </patternFill>
    </fill>
    <fill>
      <patternFill patternType="solid">
        <fgColor rgb="00FAF5FF"/>
        <bgColor rgb="00FAF5FF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1">
    <border>
      <left/>
      <right/>
      <top/>
      <bottom/>
      <diagonal/>
    </border>
    <border>
      <left style="thin">
        <color rgb="00312E81"/>
      </left>
      <right style="thin">
        <color rgb="00312E81"/>
      </right>
      <top style="thin">
        <color rgb="00312E81"/>
      </top>
      <bottom style="thin">
        <color rgb="00312E8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top style="thin">
        <color rgb="00CBD5E1"/>
      </top>
    </border>
    <border>
      <top style="thin">
        <color rgb="00CBD5E1"/>
      </top>
    </border>
    <border>
      <right style="thin">
        <color rgb="00CBD5E1"/>
      </right>
      <top style="thin">
        <color rgb="00CBD5E1"/>
      </top>
    </border>
    <border>
      <left style="thin">
        <color rgb="00CBD5E1"/>
      </left>
    </border>
    <border/>
    <border>
      <right style="thin">
        <color rgb="00CBD5E1"/>
      </right>
    </border>
    <border>
      <left style="thin">
        <color rgb="00CBD5E1"/>
      </left>
      <bottom style="thin">
        <color rgb="00CBD5E1"/>
      </bottom>
    </border>
    <border>
      <bottom style="thin">
        <color rgb="00CBD5E1"/>
      </bottom>
    </border>
    <border>
      <right style="thin">
        <color rgb="00CBD5E1"/>
      </right>
      <bottom style="thin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312E81"/>
      </top>
      <bottom/>
      <diagonal/>
    </border>
    <border>
      <left/>
      <right style="thin">
        <color rgb="00312E81"/>
      </right>
      <top style="thin">
        <color rgb="00312E81"/>
      </top>
      <bottom/>
      <diagonal/>
    </border>
    <border>
      <left/>
      <right/>
      <top style="thin">
        <color rgb="00312E81"/>
      </top>
      <bottom style="thin">
        <color rgb="00312E81"/>
      </bottom>
      <diagonal/>
    </border>
    <border>
      <left/>
      <right style="thin">
        <color rgb="00312E81"/>
      </right>
      <top style="thin">
        <color rgb="00312E81"/>
      </top>
      <bottom style="thin">
        <color rgb="00312E81"/>
      </bottom>
      <diagonal/>
    </border>
    <border>
      <left style="thin">
        <color rgb="00CBD5E1"/>
      </left>
      <right style="thin">
        <color rgb="00CBD5E1"/>
      </right>
      <bottom style="thin">
        <color rgb="00CBD5E1"/>
      </bottom>
    </border>
    <border>
      <left/>
      <right style="thin">
        <color rgb="00CBD5E1"/>
      </right>
      <top/>
      <bottom/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 style="thin">
        <color rgb="00CBD5E1"/>
      </left>
      <right style="thin">
        <color rgb="00CBD5E1"/>
      </right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  <border>
      <left style="thin">
        <color rgb="00CBD5E1"/>
      </left>
      <right style="thin">
        <color rgb="00CBD5E1"/>
      </right>
      <top style="thin">
        <color rgb="00CBD5E1"/>
      </top>
      <bottom/>
    </border>
    <border>
      <left style="thin">
        <color rgb="00CBD5E1"/>
      </left>
      <right style="thin">
        <color rgb="00CBD5E1"/>
      </right>
      <bottom/>
    </border>
  </borders>
  <cellStyleXfs count="1">
    <xf numFmtId="0" fontId="0" fillId="0" borderId="0"/>
  </cellStyleXfs>
  <cellXfs count="1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left" vertical="center" wrapText="1"/>
    </xf>
    <xf numFmtId="0" fontId="5" fillId="6" borderId="2" pivotButton="0" quotePrefix="0" xfId="0"/>
    <xf numFmtId="0" fontId="6" fillId="0" borderId="2" applyAlignment="1" pivotButton="0" quotePrefix="0" xfId="0">
      <alignment vertical="center" wrapText="1"/>
    </xf>
    <xf numFmtId="0" fontId="7" fillId="7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7" fillId="8" borderId="3" applyAlignment="1" pivotButton="0" quotePrefix="0" xfId="0">
      <alignment horizontal="center" vertical="center"/>
    </xf>
    <xf numFmtId="0" fontId="7" fillId="9" borderId="3" applyAlignment="1" pivotButton="0" quotePrefix="0" xfId="0">
      <alignment horizontal="center" vertical="center"/>
    </xf>
    <xf numFmtId="164" fontId="8" fillId="7" borderId="6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5" fontId="10" fillId="8" borderId="6" applyAlignment="1" pivotButton="0" quotePrefix="0" xfId="0">
      <alignment horizontal="center" vertical="center"/>
    </xf>
    <xf numFmtId="166" fontId="11" fillId="7" borderId="6" applyAlignment="1" pivotButton="0" quotePrefix="0" xfId="0">
      <alignment horizontal="center" vertical="center"/>
    </xf>
    <xf numFmtId="166" fontId="12" fillId="9" borderId="6" applyAlignment="1" pivotButton="0" quotePrefix="0" xfId="0">
      <alignment horizontal="center" vertical="center"/>
    </xf>
    <xf numFmtId="0" fontId="9" fillId="7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9" fillId="8" borderId="9" applyAlignment="1" pivotButton="0" quotePrefix="0" xfId="0">
      <alignment horizontal="center" vertical="center"/>
    </xf>
    <xf numFmtId="0" fontId="9" fillId="9" borderId="9" applyAlignment="1" pivotButton="0" quotePrefix="0" xfId="0">
      <alignment horizontal="center" vertical="center"/>
    </xf>
    <xf numFmtId="0" fontId="7" fillId="10" borderId="3" applyAlignment="1" pivotButton="0" quotePrefix="0" xfId="0">
      <alignment horizontal="center" vertical="center"/>
    </xf>
    <xf numFmtId="0" fontId="7" fillId="6" borderId="3" applyAlignment="1" pivotButton="0" quotePrefix="0" xfId="0">
      <alignment horizontal="center" vertical="center"/>
    </xf>
    <xf numFmtId="167" fontId="8" fillId="7" borderId="6" applyAlignment="1" pivotButton="0" quotePrefix="0" xfId="0">
      <alignment horizontal="center" vertical="center"/>
    </xf>
    <xf numFmtId="3" fontId="13" fillId="10" borderId="6" applyAlignment="1" pivotButton="0" quotePrefix="0" xfId="0">
      <alignment horizontal="center" vertical="center"/>
    </xf>
    <xf numFmtId="165" fontId="14" fillId="6" borderId="6" applyAlignment="1" pivotButton="0" quotePrefix="0" xfId="0">
      <alignment horizontal="center" vertical="center"/>
    </xf>
    <xf numFmtId="0" fontId="9" fillId="10" borderId="9" applyAlignment="1" pivotButton="0" quotePrefix="0" xfId="0">
      <alignment horizontal="center" vertical="center"/>
    </xf>
    <xf numFmtId="0" fontId="9" fillId="6" borderId="9" applyAlignment="1" pivotButton="0" quotePrefix="0" xfId="0">
      <alignment horizontal="center" vertical="center"/>
    </xf>
    <xf numFmtId="0" fontId="15" fillId="3" borderId="0" applyAlignment="1" pivotButton="0" quotePrefix="0" xfId="0">
      <alignment horizontal="left" vertical="center" indent="1"/>
    </xf>
    <xf numFmtId="0" fontId="16" fillId="0" borderId="0" pivotButton="0" quotePrefix="0" xfId="0"/>
    <xf numFmtId="0" fontId="17" fillId="0" borderId="0" pivotButton="0" quotePrefix="0" xfId="0"/>
    <xf numFmtId="0" fontId="15" fillId="2" borderId="0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center" vertical="center" wrapText="1"/>
    </xf>
    <xf numFmtId="0" fontId="19" fillId="0" borderId="2" applyAlignment="1" pivotButton="0" quotePrefix="0" xfId="0">
      <alignment horizontal="left" vertical="center"/>
    </xf>
    <xf numFmtId="0" fontId="18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horizontal="left" vertical="center"/>
    </xf>
    <xf numFmtId="0" fontId="20" fillId="11" borderId="2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19" fillId="0" borderId="2" pivotButton="0" quotePrefix="0" xfId="0"/>
    <xf numFmtId="0" fontId="21" fillId="0" borderId="2" pivotButton="0" quotePrefix="0" xfId="0"/>
    <xf numFmtId="0" fontId="22" fillId="0" borderId="2" pivotButton="0" quotePrefix="0" xfId="0"/>
    <xf numFmtId="168" fontId="23" fillId="0" borderId="2" pivotButton="0" quotePrefix="0" xfId="0"/>
    <xf numFmtId="0" fontId="24" fillId="0" borderId="2" pivotButton="0" quotePrefix="0" xfId="0"/>
    <xf numFmtId="0" fontId="20" fillId="11" borderId="2" pivotButton="0" quotePrefix="0" xfId="0"/>
    <xf numFmtId="0" fontId="21" fillId="7" borderId="2" pivotButton="0" quotePrefix="0" xfId="0"/>
    <xf numFmtId="165" fontId="23" fillId="0" borderId="2" pivotButton="0" quotePrefix="0" xfId="0"/>
    <xf numFmtId="168" fontId="22" fillId="0" borderId="2" pivotButton="0" quotePrefix="0" xfId="0"/>
    <xf numFmtId="165" fontId="24" fillId="0" borderId="2" pivotButton="0" quotePrefix="0" xfId="0"/>
    <xf numFmtId="0" fontId="24" fillId="0" borderId="0" pivotButton="0" quotePrefix="0" xfId="0"/>
    <xf numFmtId="0" fontId="25" fillId="0" borderId="0" pivotButton="0" quotePrefix="0" xfId="0"/>
    <xf numFmtId="165" fontId="26" fillId="0" borderId="0" pivotButton="0" quotePrefix="0" xfId="0"/>
    <xf numFmtId="0" fontId="27" fillId="0" borderId="0" pivotButton="0" quotePrefix="0" xfId="0"/>
    <xf numFmtId="3" fontId="24" fillId="0" borderId="2" pivotButton="0" quotePrefix="0" xfId="0"/>
    <xf numFmtId="3" fontId="28" fillId="0" borderId="2" pivotButton="0" quotePrefix="0" xfId="0"/>
    <xf numFmtId="3" fontId="29" fillId="0" borderId="2" pivotButton="0" quotePrefix="0" xfId="0"/>
    <xf numFmtId="168" fontId="24" fillId="0" borderId="2" pivotButton="0" quotePrefix="0" xfId="0"/>
    <xf numFmtId="0" fontId="29" fillId="12" borderId="2" pivotButton="0" quotePrefix="0" xfId="0"/>
    <xf numFmtId="0" fontId="30" fillId="0" borderId="0" pivotButton="0" quotePrefix="0" xfId="0"/>
    <xf numFmtId="0" fontId="26" fillId="0" borderId="0" pivotButton="0" quotePrefix="0" xfId="0"/>
    <xf numFmtId="0" fontId="18" fillId="0" borderId="2" pivotButton="0" quotePrefix="0" xfId="0"/>
    <xf numFmtId="0" fontId="31" fillId="13" borderId="2" pivotButton="0" quotePrefix="0" xfId="0"/>
    <xf numFmtId="0" fontId="24" fillId="6" borderId="2" pivotButton="0" quotePrefix="0" xfId="0"/>
    <xf numFmtId="3" fontId="22" fillId="0" borderId="2" pivotButton="0" quotePrefix="0" xfId="0"/>
    <xf numFmtId="3" fontId="31" fillId="0" borderId="2" pivotButton="0" quotePrefix="0" xfId="0"/>
    <xf numFmtId="0" fontId="29" fillId="0" borderId="2" pivotButton="0" quotePrefix="0" xfId="0"/>
    <xf numFmtId="165" fontId="28" fillId="0" borderId="2" pivotButton="0" quotePrefix="0" xfId="0"/>
    <xf numFmtId="165" fontId="22" fillId="0" borderId="2" pivotButton="0" quotePrefix="0" xfId="0"/>
    <xf numFmtId="0" fontId="32" fillId="0" borderId="0" pivotButton="0" quotePrefix="0" xfId="0"/>
    <xf numFmtId="1" fontId="22" fillId="0" borderId="2" pivotButton="0" quotePrefix="0" xfId="0"/>
    <xf numFmtId="1" fontId="24" fillId="0" borderId="2" pivotButton="0" quotePrefix="0" xfId="0"/>
    <xf numFmtId="1" fontId="31" fillId="0" borderId="2" pivotButton="0" quotePrefix="0" xfId="0"/>
    <xf numFmtId="169" fontId="22" fillId="0" borderId="2" pivotButton="0" quotePrefix="0" xfId="0"/>
    <xf numFmtId="10" fontId="24" fillId="0" borderId="2" pivotButton="0" quotePrefix="0" xfId="0"/>
    <xf numFmtId="3" fontId="32" fillId="0" borderId="0" pivotButton="0" quotePrefix="0" xfId="0"/>
    <xf numFmtId="165" fontId="25" fillId="0" borderId="0" pivotButton="0" quotePrefix="0" xfId="0"/>
    <xf numFmtId="165" fontId="21" fillId="0" borderId="2" pivotButton="0" quotePrefix="0" xfId="0"/>
    <xf numFmtId="0" fontId="21" fillId="0" borderId="2" applyAlignment="1" pivotButton="0" quotePrefix="0" xfId="0">
      <alignment horizontal="left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14" pivotButton="0" quotePrefix="0" xfId="0"/>
    <xf numFmtId="0" fontId="0" fillId="0" borderId="15" pivotButton="0" quotePrefix="0" xfId="0"/>
    <xf numFmtId="0" fontId="7" fillId="7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7" fillId="8" borderId="24" applyAlignment="1" pivotButton="0" quotePrefix="0" xfId="0">
      <alignment horizontal="center" vertical="center"/>
    </xf>
    <xf numFmtId="0" fontId="7" fillId="9" borderId="24" applyAlignment="1" pivotButton="0" quotePrefix="0" xfId="0">
      <alignment horizontal="center" vertical="center"/>
    </xf>
    <xf numFmtId="164" fontId="8" fillId="7" borderId="27" applyAlignment="1" pivotButton="0" quotePrefix="0" xfId="0">
      <alignment horizontal="center" vertical="center"/>
    </xf>
    <xf numFmtId="0" fontId="0" fillId="0" borderId="21" pivotButton="0" quotePrefix="0" xfId="0"/>
    <xf numFmtId="165" fontId="10" fillId="8" borderId="27" applyAlignment="1" pivotButton="0" quotePrefix="0" xfId="0">
      <alignment horizontal="center" vertical="center"/>
    </xf>
    <xf numFmtId="166" fontId="11" fillId="7" borderId="27" applyAlignment="1" pivotButton="0" quotePrefix="0" xfId="0">
      <alignment horizontal="center" vertical="center"/>
    </xf>
    <xf numFmtId="166" fontId="12" fillId="9" borderId="27" applyAlignment="1" pivotButton="0" quotePrefix="0" xfId="0">
      <alignment horizontal="center" vertical="center"/>
    </xf>
    <xf numFmtId="0" fontId="9" fillId="7" borderId="20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9" fillId="8" borderId="20" applyAlignment="1" pivotButton="0" quotePrefix="0" xfId="0">
      <alignment horizontal="center" vertical="center"/>
    </xf>
    <xf numFmtId="0" fontId="9" fillId="9" borderId="20" applyAlignment="1" pivotButton="0" quotePrefix="0" xfId="0">
      <alignment horizontal="center" vertical="center"/>
    </xf>
    <xf numFmtId="0" fontId="7" fillId="10" borderId="24" applyAlignment="1" pivotButton="0" quotePrefix="0" xfId="0">
      <alignment horizontal="center" vertical="center"/>
    </xf>
    <xf numFmtId="0" fontId="7" fillId="6" borderId="24" applyAlignment="1" pivotButton="0" quotePrefix="0" xfId="0">
      <alignment horizontal="center" vertical="center"/>
    </xf>
    <xf numFmtId="167" fontId="8" fillId="7" borderId="27" applyAlignment="1" pivotButton="0" quotePrefix="0" xfId="0">
      <alignment horizontal="center" vertical="center"/>
    </xf>
    <xf numFmtId="3" fontId="13" fillId="10" borderId="27" applyAlignment="1" pivotButton="0" quotePrefix="0" xfId="0">
      <alignment horizontal="center" vertical="center"/>
    </xf>
    <xf numFmtId="165" fontId="14" fillId="6" borderId="27" applyAlignment="1" pivotButton="0" quotePrefix="0" xfId="0">
      <alignment horizontal="center" vertical="center"/>
    </xf>
    <xf numFmtId="0" fontId="9" fillId="10" borderId="20" applyAlignment="1" pivotButton="0" quotePrefix="0" xfId="0">
      <alignment horizontal="center" vertical="center"/>
    </xf>
    <xf numFmtId="0" fontId="9" fillId="6" borderId="20" applyAlignment="1" pivotButton="0" quotePrefix="0" xfId="0">
      <alignment horizontal="center" vertical="center"/>
    </xf>
    <xf numFmtId="0" fontId="33" fillId="0" borderId="0" pivotButton="0" quotePrefix="0" xfId="0"/>
    <xf numFmtId="0" fontId="4" fillId="14" borderId="28" applyAlignment="1" pivotButton="0" quotePrefix="0" xfId="0">
      <alignment horizontal="center" vertical="center"/>
    </xf>
    <xf numFmtId="0" fontId="34" fillId="15" borderId="28" applyAlignment="1" pivotButton="0" quotePrefix="0" xfId="0">
      <alignment horizontal="center" vertical="center"/>
    </xf>
    <xf numFmtId="170" fontId="4" fillId="15" borderId="28" applyAlignment="1" pivotButton="0" quotePrefix="0" xfId="0">
      <alignment horizontal="right" vertical="center"/>
    </xf>
    <xf numFmtId="0" fontId="34" fillId="15" borderId="28" applyAlignment="1" pivotButton="0" quotePrefix="0" xfId="0">
      <alignment horizontal="left" vertical="center"/>
    </xf>
    <xf numFmtId="168" fontId="4" fillId="15" borderId="28" applyAlignment="1" pivotButton="0" quotePrefix="0" xfId="0">
      <alignment horizontal="right" vertical="center"/>
    </xf>
    <xf numFmtId="0" fontId="7" fillId="7" borderId="29" applyAlignment="1" pivotButton="0" quotePrefix="0" xfId="0">
      <alignment horizontal="center" vertical="center"/>
    </xf>
    <xf numFmtId="0" fontId="7" fillId="8" borderId="29" applyAlignment="1" pivotButton="0" quotePrefix="0" xfId="0">
      <alignment horizontal="center" vertical="center"/>
    </xf>
    <xf numFmtId="0" fontId="7" fillId="9" borderId="29" applyAlignment="1" pivotButton="0" quotePrefix="0" xfId="0">
      <alignment horizontal="center" vertical="center"/>
    </xf>
    <xf numFmtId="164" fontId="8" fillId="7" borderId="30" applyAlignment="1" pivotButton="0" quotePrefix="0" xfId="0">
      <alignment horizontal="center" vertical="center"/>
    </xf>
    <xf numFmtId="165" fontId="10" fillId="8" borderId="30" applyAlignment="1" pivotButton="0" quotePrefix="0" xfId="0">
      <alignment horizontal="center" vertical="center"/>
    </xf>
    <xf numFmtId="166" fontId="11" fillId="7" borderId="30" applyAlignment="1" pivotButton="0" quotePrefix="0" xfId="0">
      <alignment horizontal="center" vertical="center"/>
    </xf>
    <xf numFmtId="166" fontId="12" fillId="9" borderId="30" applyAlignment="1" pivotButton="0" quotePrefix="0" xfId="0">
      <alignment horizontal="center" vertical="center"/>
    </xf>
    <xf numFmtId="0" fontId="7" fillId="10" borderId="29" applyAlignment="1" pivotButton="0" quotePrefix="0" xfId="0">
      <alignment horizontal="center" vertical="center"/>
    </xf>
    <xf numFmtId="0" fontId="7" fillId="6" borderId="29" applyAlignment="1" pivotButton="0" quotePrefix="0" xfId="0">
      <alignment horizontal="center" vertical="center"/>
    </xf>
    <xf numFmtId="167" fontId="8" fillId="7" borderId="30" applyAlignment="1" pivotButton="0" quotePrefix="0" xfId="0">
      <alignment horizontal="center" vertical="center"/>
    </xf>
    <xf numFmtId="3" fontId="13" fillId="10" borderId="30" applyAlignment="1" pivotButton="0" quotePrefix="0" xfId="0">
      <alignment horizontal="center" vertical="center"/>
    </xf>
    <xf numFmtId="165" fontId="14" fillId="6" borderId="30" applyAlignment="1" pivotButton="0" quotePrefix="0" xfId="0">
      <alignment horizontal="center" vertical="center"/>
    </xf>
    <xf numFmtId="3" fontId="4" fillId="15" borderId="28" applyAlignment="1" pivotButton="0" quotePrefix="0" xfId="0">
      <alignment horizontal="right" vertical="center"/>
    </xf>
    <xf numFmtId="171" fontId="4" fillId="15" borderId="28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166534"/>
        <sz val="9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4338CA"/>
        <sz val="9"/>
      </font>
      <fill>
        <patternFill patternType="solid">
          <fgColor rgb="00EEF2FF"/>
          <bgColor rgb="00EEF2FF"/>
        </patternFill>
      </fill>
    </dxf>
    <dxf>
      <font>
        <name val="Calibri"/>
        <b val="1"/>
        <color rgb="00991B1B"/>
        <sz val="9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Story Points: Committed vs Completed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SDLC Dashboard'!A14</f>
            </strRef>
          </tx>
          <spPr>
            <a:ln>
              <a:prstDash val="solid"/>
            </a:ln>
          </spPr>
          <cat>
            <numRef>
              <f>'Executive SDLC Dashboard'!$B$13:$G$13</f>
            </numRef>
          </cat>
          <val>
            <numRef>
              <f>'Executive SDLC Dashboard'!$B$14:$G$14</f>
            </numRef>
          </val>
        </ser>
        <ser>
          <idx val="1"/>
          <order val="1"/>
          <tx>
            <strRef>
              <f>'Executive SDLC Dashboard'!A15</f>
            </strRef>
          </tx>
          <spPr>
            <a:ln>
              <a:prstDash val="solid"/>
            </a:ln>
          </spPr>
          <cat>
            <numRef>
              <f>'Executive SDLC Dashboard'!$B$13:$G$13</f>
            </numRef>
          </cat>
          <val>
            <numRef>
              <f>'Executive SDLC Dashboard'!$B$15:$G$15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Sprint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Story Points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Defect Severity Ratio</a:t>
            </a:r>
          </a:p>
        </rich>
      </tx>
    </title>
    <plotArea>
      <pieChart>
        <varyColors val="1"/>
        <ser>
          <idx val="0"/>
          <order val="0"/>
          <tx>
            <strRef>
              <f>'Executive SDLC Dashboard'!I13</f>
            </strRef>
          </tx>
          <spPr>
            <a:ln>
              <a:prstDash val="solid"/>
            </a:ln>
          </spPr>
          <cat>
            <numRef>
              <f>'Executive SDLC Dashboard'!$H$14:$H$17</f>
            </numRef>
          </cat>
          <val>
            <numRef>
              <f>'Executive SDLC Dashboard'!$I$14:$I$17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DORA Deployment Frequency &amp; Lead Time Reduction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SDLC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SDLC Dashboard'!$B$50:$B$55</f>
            </numRef>
          </cat>
          <val>
            <numRef>
              <f>'Executive SDLC Dashboard'!$C$50:$C$55</f>
            </numRef>
          </val>
        </ser>
        <ser>
          <idx val="1"/>
          <order val="1"/>
          <tx>
            <strRef>
              <f>'Executive SDLC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SDLC Dashboard'!$B$50:$B$55</f>
            </numRef>
          </cat>
          <val>
            <numRef>
              <f>'Executive SDLC Dashboard'!$D$50:$D$55</f>
            </numRef>
          </val>
        </ser>
        <ser>
          <idx val="2"/>
          <order val="2"/>
          <tx>
            <strRef>
              <f>'Executive SDLC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SDLC Dashboard'!$B$50:$B$55</f>
            </numRef>
          </cat>
          <val>
            <numRef>
              <f>'Executive SDLC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Software Engineering &amp; DevOps (DORA)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SDLC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SDLC Dashboard'!$G$50:$G$55</f>
            </numRef>
          </cat>
          <val>
            <numRef>
              <f>'Executive SDLC Dashboard'!$H$50:$H$55</f>
            </numRef>
          </val>
        </ser>
        <ser>
          <idx val="1"/>
          <order val="1"/>
          <tx>
            <strRef>
              <f>'Executive SDLC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SDLC Dashboard'!$G$50:$G$55</f>
            </numRef>
          </cat>
          <val>
            <numRef>
              <f>'Executive SDLC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Engineering Story Points Delivered by Work Stream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SDLC Dashboard'!C73</f>
            </strRef>
          </tx>
          <spPr>
            <a:ln>
              <a:prstDash val="solid"/>
            </a:ln>
          </spPr>
          <cat>
            <numRef>
              <f>'Executive SDLC Dashboard'!$B$74:$B$79</f>
            </numRef>
          </cat>
          <val>
            <numRef>
              <f>'Executive SDLC Dashboard'!$C$74:$C$79</f>
            </numRef>
          </val>
        </ser>
        <ser>
          <idx val="1"/>
          <order val="1"/>
          <tx>
            <strRef>
              <f>'Executive SDLC Dashboard'!D73</f>
            </strRef>
          </tx>
          <spPr>
            <a:ln>
              <a:prstDash val="solid"/>
            </a:ln>
          </spPr>
          <cat>
            <numRef>
              <f>'Executive SDLC Dashboard'!$B$74:$B$79</f>
            </numRef>
          </cat>
          <val>
            <numRef>
              <f>'Executive SDLC Dashboard'!$D$74:$D$79</f>
            </numRef>
          </val>
        </ser>
        <ser>
          <idx val="2"/>
          <order val="2"/>
          <tx>
            <strRef>
              <f>'Executive SDLC Dashboard'!E73</f>
            </strRef>
          </tx>
          <spPr>
            <a:ln>
              <a:prstDash val="solid"/>
            </a:ln>
          </spPr>
          <cat>
            <numRef>
              <f>'Executive SDLC Dashboard'!$B$74:$B$79</f>
            </numRef>
          </cat>
          <val>
            <numRef>
              <f>'Executive SDLC Dashboard'!$E$74:$E$79</f>
            </numRef>
          </val>
        </ser>
        <ser>
          <idx val="3"/>
          <order val="3"/>
          <tx>
            <strRef>
              <f>'Executive SDLC Dashboard'!F73</f>
            </strRef>
          </tx>
          <spPr>
            <a:ln>
              <a:prstDash val="solid"/>
            </a:ln>
          </spPr>
          <cat>
            <numRef>
              <f>'Executive SDLC Dashboard'!$B$74:$B$79</f>
            </numRef>
          </cat>
          <val>
            <numRef>
              <f>'Executive SDLC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Pull Request Cycle Time (Hours) vs Code Review Depth (Comments)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SDLC Dashboard'!H73</f>
            </strRef>
          </tx>
          <spPr>
            <a:ln>
              <a:prstDash val="solid"/>
            </a:ln>
          </spPr>
          <cat>
            <numRef>
              <f>'Executive SDLC Dashboard'!$G$74:$G$79</f>
            </numRef>
          </cat>
          <val>
            <numRef>
              <f>'Executive SDLC Dashboard'!$H$74:$H$79</f>
            </numRef>
          </val>
        </ser>
        <ser>
          <idx val="1"/>
          <order val="1"/>
          <tx>
            <strRef>
              <f>'Executive SDLC Dashboard'!I73</f>
            </strRef>
          </tx>
          <spPr>
            <a:ln>
              <a:prstDash val="solid"/>
            </a:ln>
          </spPr>
          <cat>
            <numRef>
              <f>'Executive SDLC Dashboard'!$G$74:$G$79</f>
            </numRef>
          </cat>
          <val>
            <numRef>
              <f>'Executive SDLC Dashboard'!$I$74:$I$79</f>
            </numRef>
          </val>
        </ser>
        <ser>
          <idx val="2"/>
          <order val="2"/>
          <tx>
            <strRef>
              <f>'Executive SDLC Dashboard'!J73</f>
            </strRef>
          </tx>
          <spPr>
            <a:ln>
              <a:prstDash val="solid"/>
            </a:ln>
          </spPr>
          <cat>
            <numRef>
              <f>'Executive SDLC Dashboard'!$G$74:$G$79</f>
            </numRef>
          </cat>
          <val>
            <numRef>
              <f>'Executive SDLC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16</row>
      <rowOff>0</rowOff>
    </from>
    <ext cx="54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16</row>
      <rowOff>0</rowOff>
    </from>
    <ext cx="396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8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6" customHeight="1">
      <c r="A1" s="1" t="inlineStr">
        <is>
          <t>SOFTWARE ENGINEERING, DEVOPS &amp; QA ENTERPRISE DASHBOARD</t>
        </is>
      </c>
    </row>
    <row r="2" ht="20" customHeight="1">
      <c r="A2" s="2" t="inlineStr">
        <is>
          <t>Engineering Operations, DORA Metrics, Agile Velocity &amp; Quality Architecture Guide</t>
        </is>
      </c>
    </row>
    <row r="4" ht="24" customHeight="1">
      <c r="A4" s="3" t="inlineStr">
        <is>
          <t>FRAMEWORK OVERVIEW &amp; ARCHITECTURE</t>
        </is>
      </c>
    </row>
    <row r="5" ht="20" customHeight="1">
      <c r="A5" s="4" t="inlineStr">
        <is>
          <t>Topic / Sheet</t>
        </is>
      </c>
      <c r="B5" s="4" t="inlineStr">
        <is>
          <t>Description / Guidance</t>
        </is>
      </c>
      <c r="C5" s="79" t="n"/>
      <c r="D5" s="79" t="n"/>
      <c r="E5" s="79" t="n"/>
      <c r="F5" s="79" t="n"/>
      <c r="G5" s="80" t="n"/>
    </row>
    <row r="6" ht="22" customHeight="1">
      <c r="A6" s="5" t="inlineStr">
        <is>
          <t>Core Engineering Scope</t>
        </is>
      </c>
      <c r="B6" s="6" t="inlineStr">
        <is>
          <t>Covers the complete Software Development Life Cycle (SDLC): Agile Sprints, DORA Performance, Defect Tracking, CI/CD Health, SonarQube Code Quality, Team Allocation, and Release Trains.</t>
        </is>
      </c>
      <c r="C6" s="81" t="n"/>
      <c r="D6" s="81" t="n"/>
      <c r="E6" s="81" t="n"/>
      <c r="F6" s="81" t="n"/>
      <c r="G6" s="82" t="n"/>
    </row>
    <row r="7" ht="22" customHeight="1">
      <c r="A7" s="5" t="inlineStr">
        <is>
          <t>DORA Metrics Benchmark</t>
        </is>
      </c>
      <c r="B7" s="6" t="inlineStr">
        <is>
          <t>Follows Google Cloud DevOps Research and Assessment (DORA) standards: Deployment Frequency, Lead Time for Changes, Change Failure Rate, and Time to Restore Service (MTTR).</t>
        </is>
      </c>
      <c r="C7" s="81" t="n"/>
      <c r="D7" s="81" t="n"/>
      <c r="E7" s="81" t="n"/>
      <c r="F7" s="81" t="n"/>
      <c r="G7" s="82" t="n"/>
    </row>
    <row r="8" ht="22" customHeight="1">
      <c r="A8" s="5" t="inlineStr">
        <is>
          <t>Automated Rollups</t>
        </is>
      </c>
      <c r="B8" s="6" t="inlineStr">
        <is>
          <t>All executive cards, burndown indicators, pass rates, and performance tiers are dynamically calculated via Excel formulas without manual re-keying.</t>
        </is>
      </c>
      <c r="C8" s="81" t="n"/>
      <c r="D8" s="81" t="n"/>
      <c r="E8" s="81" t="n"/>
      <c r="F8" s="81" t="n"/>
      <c r="G8" s="82" t="n"/>
    </row>
    <row r="10" ht="24" customHeight="1">
      <c r="A10" s="3" t="inlineStr">
        <is>
          <t>MODULE DIRECTORY (14 SHEETS)</t>
        </is>
      </c>
    </row>
    <row r="11" ht="20" customHeight="1">
      <c r="A11" s="4" t="inlineStr">
        <is>
          <t>Topic / Sheet</t>
        </is>
      </c>
      <c r="B11" s="4" t="inlineStr">
        <is>
          <t>Description / Guidance</t>
        </is>
      </c>
      <c r="C11" s="79" t="n"/>
      <c r="D11" s="79" t="n"/>
      <c r="E11" s="79" t="n"/>
      <c r="F11" s="79" t="n"/>
      <c r="G11" s="80" t="n"/>
    </row>
    <row r="12" ht="22" customHeight="1">
      <c r="A12" s="5" t="inlineStr">
        <is>
          <t>1. Executive SDLC Dashboard</t>
        </is>
      </c>
      <c r="B12" s="6" t="inlineStr">
        <is>
          <t>Unified CTO / VP Engineering cockpit featuring DORA KPIs, sprint velocity trend chart, defect severity breakdown, and team health matrix.</t>
        </is>
      </c>
      <c r="C12" s="81" t="n"/>
      <c r="D12" s="81" t="n"/>
      <c r="E12" s="81" t="n"/>
      <c r="F12" s="81" t="n"/>
      <c r="G12" s="82" t="n"/>
    </row>
    <row r="13" ht="22" customHeight="1">
      <c r="A13" s="5" t="inlineStr">
        <is>
          <t>2. DORA Metrics Tracker</t>
        </is>
      </c>
      <c r="B13" s="6" t="inlineStr">
        <is>
          <t>Weekly and monthly tracking of the 4 DORA metrics with automated classification into Elite, High, Medium, or Low performers.</t>
        </is>
      </c>
      <c r="C13" s="81" t="n"/>
      <c r="D13" s="81" t="n"/>
      <c r="E13" s="81" t="n"/>
      <c r="F13" s="81" t="n"/>
      <c r="G13" s="82" t="n"/>
    </row>
    <row r="14" ht="22" customHeight="1">
      <c r="A14" s="5" t="inlineStr">
        <is>
          <t>3. Sprint &amp; Velocity Log</t>
        </is>
      </c>
      <c r="B14" s="6" t="inlineStr">
        <is>
          <t>Agile sprint tracking: Story points committed vs completed, velocity predictability %, and spillover analysis.</t>
        </is>
      </c>
      <c r="C14" s="81" t="n"/>
      <c r="D14" s="81" t="n"/>
      <c r="E14" s="81" t="n"/>
      <c r="F14" s="81" t="n"/>
      <c r="G14" s="82" t="n"/>
    </row>
    <row r="15" ht="22" customHeight="1">
      <c r="A15" s="5" t="inlineStr">
        <is>
          <t>4. Epics &amp; Features Roadmap</t>
        </is>
      </c>
      <c r="B15" s="6" t="inlineStr">
        <is>
          <t>High-level feature tracking with tech leads, product owners, milestone progress %, and delivery RAG status.</t>
        </is>
      </c>
      <c r="C15" s="81" t="n"/>
      <c r="D15" s="81" t="n"/>
      <c r="E15" s="81" t="n"/>
      <c r="F15" s="81" t="n"/>
      <c r="G15" s="82" t="n"/>
    </row>
    <row r="16" ht="22" customHeight="1">
      <c r="A16" s="5" t="inlineStr">
        <is>
          <t>5. Bug &amp; Defect Register</t>
        </is>
      </c>
      <c r="B16" s="6" t="inlineStr">
        <is>
          <t>Production &amp; staging defect tracker with automated resolution hours, SLA breach detection, and root cause categorization.</t>
        </is>
      </c>
      <c r="C16" s="81" t="n"/>
      <c r="D16" s="81" t="n"/>
      <c r="E16" s="81" t="n"/>
      <c r="F16" s="81" t="n"/>
      <c r="G16" s="82" t="n"/>
    </row>
    <row r="17" ht="22" customHeight="1">
      <c r="A17" s="5" t="inlineStr">
        <is>
          <t>6. CI/CD Pipeline Health</t>
        </is>
      </c>
      <c r="B17" s="6" t="inlineStr">
        <is>
          <t>Pipeline success rates across GitHub Actions &amp; GitLab CI, build runtimes, and flaky test frequency.</t>
        </is>
      </c>
      <c r="C17" s="81" t="n"/>
      <c r="D17" s="81" t="n"/>
      <c r="E17" s="81" t="n"/>
      <c r="F17" s="81" t="n"/>
      <c r="G17" s="82" t="n"/>
    </row>
    <row r="18" ht="22" customHeight="1">
      <c r="A18" s="5" t="inlineStr">
        <is>
          <t>7. Code Quality &amp; SonarQube</t>
        </is>
      </c>
      <c r="B18" s="6" t="inlineStr">
        <is>
          <t>Static code analysis: Test coverage %, technical debt in days, code smells, and automated Quality Gate pass/fail flags.</t>
        </is>
      </c>
      <c r="C18" s="81" t="n"/>
      <c r="D18" s="81" t="n"/>
      <c r="E18" s="81" t="n"/>
      <c r="F18" s="81" t="n"/>
      <c r="G18" s="82" t="n"/>
    </row>
    <row r="19" ht="22" customHeight="1">
      <c r="A19" s="5" t="inlineStr">
        <is>
          <t>8. Developer Capacity &amp; Pods</t>
        </is>
      </c>
      <c r="B19" s="6" t="inlineStr">
        <is>
          <t>Cross-functional pod capacity planning (Core Platform, Checkout, Logistics) and focus ratio across new features vs tech debt.</t>
        </is>
      </c>
      <c r="C19" s="81" t="n"/>
      <c r="D19" s="81" t="n"/>
      <c r="E19" s="81" t="n"/>
      <c r="F19" s="81" t="n"/>
      <c r="G19" s="82" t="n"/>
    </row>
    <row r="20" ht="22" customHeight="1">
      <c r="A20" s="5" t="inlineStr">
        <is>
          <t>9. Release Management</t>
        </is>
      </c>
      <c r="B20" s="6" t="inlineStr">
        <is>
          <t>Release train management, Go/No-Go checklists, hotfix tracking, and deployment outcome governance.</t>
        </is>
      </c>
      <c r="C20" s="81" t="n"/>
      <c r="D20" s="81" t="n"/>
      <c r="E20" s="81" t="n"/>
      <c r="F20" s="81" t="n"/>
      <c r="G20" s="82" t="n"/>
    </row>
    <row r="21" ht="22" customHeight="1">
      <c r="A21" s="5" t="inlineStr">
        <is>
          <t>10. API &amp; Microservices</t>
        </is>
      </c>
      <c r="B21" s="6" t="inlineStr">
        <is>
          <t>Microservice catalog tracking service ownership, P99 response latency, error rates, and uptime SLAs.</t>
        </is>
      </c>
      <c r="C21" s="81" t="n"/>
      <c r="D21" s="81" t="n"/>
      <c r="E21" s="81" t="n"/>
      <c r="F21" s="81" t="n"/>
      <c r="G21" s="82" t="n"/>
    </row>
    <row r="22" ht="22" customHeight="1">
      <c r="A22" s="5" t="inlineStr">
        <is>
          <t>11. QA &amp; Automated Testing</t>
        </is>
      </c>
      <c r="B22" s="6" t="inlineStr">
        <is>
          <t>End-to-end (E2E), integration, and unit test automation coverage %, execution runtimes, and pass rates.</t>
        </is>
      </c>
      <c r="C22" s="81" t="n"/>
      <c r="D22" s="81" t="n"/>
      <c r="E22" s="81" t="n"/>
      <c r="F22" s="81" t="n"/>
      <c r="G22" s="82" t="n"/>
    </row>
    <row r="23" ht="22" customHeight="1">
      <c r="A23" s="5" t="inlineStr">
        <is>
          <t>12. Tech Debt &amp; Architecture</t>
        </is>
      </c>
      <c r="B23" s="6" t="inlineStr">
        <is>
          <t>Architecture Decision Records (ADRs) and technical debt backlog prioritization with story point effort estimations.</t>
        </is>
      </c>
      <c r="C23" s="81" t="n"/>
      <c r="D23" s="81" t="n"/>
      <c r="E23" s="81" t="n"/>
      <c r="F23" s="81" t="n"/>
      <c r="G23" s="82" t="n"/>
    </row>
    <row r="24" ht="22" customHeight="1">
      <c r="A24" s="5" t="inlineStr">
        <is>
          <t>13. Engineering Balanced Scorecard</t>
        </is>
      </c>
      <c r="B24" s="6" t="inlineStr">
        <is>
          <t>Executive scorecard consolidating 12 engineering KPIs across Speed, Stability, Quality, and Developer Happiness.</t>
        </is>
      </c>
      <c r="C24" s="81" t="n"/>
      <c r="D24" s="81" t="n"/>
      <c r="E24" s="81" t="n"/>
      <c r="F24" s="81" t="n"/>
      <c r="G24" s="82" t="n"/>
    </row>
    <row r="26" ht="24" customHeight="1">
      <c r="A26" s="3" t="inlineStr">
        <is>
          <t>DORA PERFORMANCE TIERS REFERENCE</t>
        </is>
      </c>
    </row>
    <row r="27" ht="20" customHeight="1">
      <c r="A27" s="4" t="inlineStr">
        <is>
          <t>Topic / Sheet</t>
        </is>
      </c>
      <c r="B27" s="4" t="inlineStr">
        <is>
          <t>Description / Guidance</t>
        </is>
      </c>
      <c r="C27" s="79" t="n"/>
      <c r="D27" s="79" t="n"/>
      <c r="E27" s="79" t="n"/>
      <c r="F27" s="79" t="n"/>
      <c r="G27" s="80" t="n"/>
    </row>
    <row r="28" ht="22" customHeight="1">
      <c r="A28" s="5" t="inlineStr">
        <is>
          <t>Elite Performer</t>
        </is>
      </c>
      <c r="B28" s="6" t="inlineStr">
        <is>
          <t>Deploy Multiple times/day | Lead Time &lt; 1 hour | Change Failure &lt; 5% | MTTR &lt; 1 hour</t>
        </is>
      </c>
      <c r="C28" s="81" t="n"/>
      <c r="D28" s="81" t="n"/>
      <c r="E28" s="81" t="n"/>
      <c r="F28" s="81" t="n"/>
      <c r="G28" s="82" t="n"/>
    </row>
    <row r="29" ht="22" customHeight="1">
      <c r="A29" s="5" t="inlineStr">
        <is>
          <t>High Performer</t>
        </is>
      </c>
      <c r="B29" s="6" t="inlineStr">
        <is>
          <t>Deploy Once per day to once/week | Lead Time 1 day - 1 week | Change Failure 5-10% | MTTR &lt; 1 day</t>
        </is>
      </c>
      <c r="C29" s="81" t="n"/>
      <c r="D29" s="81" t="n"/>
      <c r="E29" s="81" t="n"/>
      <c r="F29" s="81" t="n"/>
      <c r="G29" s="82" t="n"/>
    </row>
    <row r="30" ht="22" customHeight="1">
      <c r="A30" s="5" t="inlineStr">
        <is>
          <t>Medium Performer</t>
        </is>
      </c>
      <c r="B30" s="6" t="inlineStr">
        <is>
          <t>Deploy Once per week to once/month | Lead Time 1 week - 1 month | Change Failure 10-15% | MTTR &lt; 1 day</t>
        </is>
      </c>
      <c r="C30" s="81" t="n"/>
      <c r="D30" s="81" t="n"/>
      <c r="E30" s="81" t="n"/>
      <c r="F30" s="81" t="n"/>
      <c r="G30" s="82" t="n"/>
    </row>
    <row r="31" ht="22" customHeight="1">
      <c r="A31" s="5" t="inlineStr">
        <is>
          <t>Low Performer</t>
        </is>
      </c>
      <c r="B31" s="6" t="inlineStr">
        <is>
          <t>Deploy Less than once/month | Lead Time &gt; 1 month | Change Failure &gt; 15% | MTTR &gt; 1 week</t>
        </is>
      </c>
      <c r="C31" s="81" t="n"/>
      <c r="D31" s="81" t="n"/>
      <c r="E31" s="81" t="n"/>
      <c r="F31" s="81" t="n"/>
      <c r="G31" s="82" t="n"/>
    </row>
  </sheetData>
  <mergeCells count="28">
    <mergeCell ref="B14:G14"/>
    <mergeCell ref="B17:G17"/>
    <mergeCell ref="B23:G23"/>
    <mergeCell ref="A4:G4"/>
    <mergeCell ref="B8:G8"/>
    <mergeCell ref="B13:G13"/>
    <mergeCell ref="B29:G29"/>
    <mergeCell ref="A10:G10"/>
    <mergeCell ref="B19:G19"/>
    <mergeCell ref="B28:G28"/>
    <mergeCell ref="B30:G30"/>
    <mergeCell ref="B15:G15"/>
    <mergeCell ref="B6:G6"/>
    <mergeCell ref="B24:G24"/>
    <mergeCell ref="B20:G20"/>
    <mergeCell ref="A1:G1"/>
    <mergeCell ref="B5:G5"/>
    <mergeCell ref="B7:G7"/>
    <mergeCell ref="B16:G16"/>
    <mergeCell ref="B22:G22"/>
    <mergeCell ref="B31:G31"/>
    <mergeCell ref="B27:G27"/>
    <mergeCell ref="A26:G26"/>
    <mergeCell ref="A2:G2"/>
    <mergeCell ref="B12:G12"/>
    <mergeCell ref="B18:G18"/>
    <mergeCell ref="B21:G21"/>
    <mergeCell ref="B11:G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34" customWidth="1" min="3" max="3"/>
    <col width="22" customWidth="1" min="4" max="4"/>
    <col width="18" customWidth="1" min="5" max="5"/>
    <col width="24" customWidth="1" min="6" max="6"/>
    <col width="16" customWidth="1" min="7" max="7"/>
    <col width="35" customWidth="1" min="8" max="8"/>
    <col width="12" customWidth="1" min="9" max="9"/>
    <col width="78" customWidth="1" min="10" max="10"/>
    <col width="12" customWidth="1" min="11" max="11"/>
    <col width="12" customWidth="1" min="12" max="12"/>
  </cols>
  <sheetData>
    <row r="1" ht="36" customHeight="1">
      <c r="A1" s="1" t="inlineStr">
        <is>
          <t>SOFTWARE ENGINEERING &amp; DEVOPS EXECUTIVE COCKPIT</t>
        </is>
      </c>
    </row>
    <row r="2" ht="20" customHeight="1">
      <c r="A2" s="2" t="inlineStr">
        <is>
          <t>DORA Metrics, Sprint Velocity, Defect Density, CI/CD Reliability &amp; Code Health</t>
        </is>
      </c>
    </row>
    <row r="3" ht="10" customHeight="1"/>
    <row r="4">
      <c r="A4" s="111" t="inlineStr">
        <is>
          <t>DEPLOYMENT FREQUENCY</t>
        </is>
      </c>
      <c r="B4" s="84" t="n"/>
      <c r="C4" s="85" t="n"/>
      <c r="D4" s="112" t="inlineStr">
        <is>
          <t>CHANGE FAILURE RATE</t>
        </is>
      </c>
      <c r="E4" s="84" t="n"/>
      <c r="F4" s="85" t="n"/>
      <c r="G4" s="111" t="inlineStr">
        <is>
          <t>LEAD TIME FOR CHANGES</t>
        </is>
      </c>
      <c r="H4" s="84" t="n"/>
      <c r="I4" s="85" t="n"/>
      <c r="J4" s="113" t="inlineStr">
        <is>
          <t>TIME TO RESTORE SERVICE</t>
        </is>
      </c>
      <c r="K4" s="84" t="n"/>
      <c r="L4" s="85" t="n"/>
    </row>
    <row r="5">
      <c r="A5" s="114">
        <f>'DORA Metrics'!D5</f>
        <v/>
      </c>
      <c r="C5" s="89" t="n"/>
      <c r="D5" s="115">
        <f>'DORA Metrics'!D7</f>
        <v/>
      </c>
      <c r="F5" s="89" t="n"/>
      <c r="G5" s="116">
        <f>'DORA Metrics'!D6</f>
        <v/>
      </c>
      <c r="I5" s="89" t="n"/>
      <c r="J5" s="117">
        <f>'DORA Metrics'!D8</f>
        <v/>
      </c>
      <c r="L5" s="89" t="n"/>
    </row>
    <row r="6">
      <c r="A6" s="93" t="inlineStr">
        <is>
          <t>Formula Driven Metric</t>
        </is>
      </c>
      <c r="B6" s="94" t="n"/>
      <c r="C6" s="95" t="n"/>
      <c r="D6" s="96" t="inlineStr">
        <is>
          <t>Formula Driven Metric</t>
        </is>
      </c>
      <c r="E6" s="94" t="n"/>
      <c r="F6" s="95" t="n"/>
      <c r="G6" s="93" t="inlineStr">
        <is>
          <t>Formula Driven Metric</t>
        </is>
      </c>
      <c r="H6" s="94" t="n"/>
      <c r="I6" s="95" t="n"/>
      <c r="J6" s="97" t="inlineStr">
        <is>
          <t>Formula Driven Metric</t>
        </is>
      </c>
      <c r="K6" s="94" t="n"/>
      <c r="L6" s="95" t="n"/>
    </row>
    <row r="7" ht="10" customHeight="1"/>
    <row r="8">
      <c r="A8" s="111" t="inlineStr">
        <is>
          <t>AVG SPRINT VELOCITY</t>
        </is>
      </c>
      <c r="B8" s="84" t="n"/>
      <c r="C8" s="85" t="n"/>
      <c r="D8" s="118" t="inlineStr">
        <is>
          <t>OPEN CRITICAL / HIGH BUGS</t>
        </is>
      </c>
      <c r="E8" s="84" t="n"/>
      <c r="F8" s="85" t="n"/>
      <c r="G8" s="112" t="inlineStr">
        <is>
          <t>OVERALL CODE COVERAGE</t>
        </is>
      </c>
      <c r="H8" s="84" t="n"/>
      <c r="I8" s="85" t="n"/>
      <c r="J8" s="119" t="inlineStr">
        <is>
          <t>CI/CD BUILD SUCCESS RATE</t>
        </is>
      </c>
      <c r="K8" s="84" t="n"/>
      <c r="L8" s="85" t="n"/>
    </row>
    <row r="9">
      <c r="A9" s="120">
        <f>AVERAGE('Sprint &amp; Velocity Log'!E10:E25)</f>
        <v/>
      </c>
      <c r="C9" s="89" t="n"/>
      <c r="D9" s="121">
        <f>COUNTIFS('Bug &amp; Defect Register'!C10:C50, "Critical", 'Bug &amp; Defect Register'!G10:G50, "Open") + COUNTIFS('Bug &amp; Defect Register'!C10:C50, "Major", 'Bug &amp; Defect Register'!G10:G50, "Open")</f>
        <v/>
      </c>
      <c r="F9" s="89" t="n"/>
      <c r="G9" s="115">
        <f>AVERAGE('Code Quality &amp; SonarQube'!D10:D25)</f>
        <v/>
      </c>
      <c r="I9" s="89" t="n"/>
      <c r="J9" s="122">
        <f>SUM('CI-CD Pipeline Health'!E10:E25)/SUM('CI-CD Pipeline Health'!D10:D25)</f>
        <v/>
      </c>
      <c r="L9" s="89" t="n"/>
    </row>
    <row r="10">
      <c r="A10" s="93" t="inlineStr">
        <is>
          <t>Formula Driven Metric</t>
        </is>
      </c>
      <c r="B10" s="94" t="n"/>
      <c r="C10" s="95" t="n"/>
      <c r="D10" s="103" t="inlineStr">
        <is>
          <t>Formula Driven Metric</t>
        </is>
      </c>
      <c r="E10" s="94" t="n"/>
      <c r="F10" s="95" t="n"/>
      <c r="G10" s="96" t="inlineStr">
        <is>
          <t>Formula Driven Metric</t>
        </is>
      </c>
      <c r="H10" s="94" t="n"/>
      <c r="I10" s="95" t="n"/>
      <c r="J10" s="104" t="inlineStr">
        <is>
          <t>Formula Driven Metric</t>
        </is>
      </c>
      <c r="K10" s="94" t="n"/>
      <c r="L10" s="95" t="n"/>
    </row>
    <row r="11" ht="16" customHeight="1"/>
    <row r="12" ht="22" customHeight="1">
      <c r="A12" s="30" t="inlineStr">
        <is>
          <t>SPRINT VELOCITY &amp; STORY POINTS TREND</t>
        </is>
      </c>
      <c r="H12" s="30" t="inlineStr">
        <is>
          <t>DEFECT DISTRIBUTION BY SEVERITY</t>
        </is>
      </c>
    </row>
    <row r="13" ht="14" customHeight="1">
      <c r="A13" s="31" t="inlineStr">
        <is>
          <t>Metric</t>
        </is>
      </c>
      <c r="B13" s="31" t="inlineStr">
        <is>
          <t>Sprint 20</t>
        </is>
      </c>
      <c r="C13" s="31" t="inlineStr">
        <is>
          <t>Sprint 21</t>
        </is>
      </c>
      <c r="D13" s="31" t="inlineStr">
        <is>
          <t>Sprint 22</t>
        </is>
      </c>
      <c r="E13" s="31" t="inlineStr">
        <is>
          <t>Sprint 23</t>
        </is>
      </c>
      <c r="F13" s="31" t="inlineStr">
        <is>
          <t>Sprint 24</t>
        </is>
      </c>
      <c r="G13" s="31" t="inlineStr">
        <is>
          <t>Sprint 25</t>
        </is>
      </c>
      <c r="H13" s="31" t="inlineStr">
        <is>
          <t>Severity</t>
        </is>
      </c>
      <c r="I13" s="31" t="inlineStr">
        <is>
          <t>Count</t>
        </is>
      </c>
    </row>
    <row r="14" ht="14" customHeight="1">
      <c r="A14" s="31" t="inlineStr">
        <is>
          <t>Committed</t>
        </is>
      </c>
      <c r="B14" s="32" t="n">
        <v>120</v>
      </c>
      <c r="C14" s="32" t="n">
        <v>135</v>
      </c>
      <c r="D14" s="32" t="n">
        <v>125</v>
      </c>
      <c r="E14" s="32" t="n">
        <v>140</v>
      </c>
      <c r="F14" s="32" t="n">
        <v>150</v>
      </c>
      <c r="G14" s="32" t="n">
        <v>145</v>
      </c>
      <c r="H14" s="32" t="inlineStr">
        <is>
          <t>Critical (P1)</t>
        </is>
      </c>
      <c r="I14" s="32" t="n">
        <v>3</v>
      </c>
    </row>
    <row r="15" ht="14" customHeight="1">
      <c r="A15" s="31" t="inlineStr">
        <is>
          <t>Completed</t>
        </is>
      </c>
      <c r="B15" s="32" t="n">
        <v>112</v>
      </c>
      <c r="C15" s="32" t="n">
        <v>128</v>
      </c>
      <c r="D15" s="32" t="n">
        <v>122</v>
      </c>
      <c r="E15" s="32" t="n">
        <v>138</v>
      </c>
      <c r="F15" s="32" t="n">
        <v>142</v>
      </c>
      <c r="G15" s="32" t="n">
        <v>140</v>
      </c>
      <c r="H15" s="32" t="inlineStr">
        <is>
          <t>Major (P2)</t>
        </is>
      </c>
      <c r="I15" s="32" t="n">
        <v>8</v>
      </c>
    </row>
    <row r="16">
      <c r="H16" s="32" t="inlineStr">
        <is>
          <t>Minor (P3)</t>
        </is>
      </c>
      <c r="I16" s="32" t="n">
        <v>19</v>
      </c>
    </row>
    <row r="17">
      <c r="H17" s="32" t="inlineStr">
        <is>
          <t>Trivial (P4)</t>
        </is>
      </c>
      <c r="I17" s="32" t="n">
        <v>12</v>
      </c>
    </row>
    <row r="32" ht="16" customHeight="1"/>
    <row r="33" ht="24" customHeight="1">
      <c r="A33" s="33" t="inlineStr">
        <is>
          <t>ENGINEERING HEALTH &amp; DELIVERY RISK SCORECARD</t>
        </is>
      </c>
    </row>
    <row r="34" ht="20" customHeight="1">
      <c r="A34" s="34" t="inlineStr">
        <is>
          <t>Engineering Domain</t>
        </is>
      </c>
      <c r="B34" s="34" t="inlineStr">
        <is>
          <t>Target Standard</t>
        </is>
      </c>
      <c r="C34" s="34" t="inlineStr">
        <is>
          <t>Measurement Focus</t>
        </is>
      </c>
      <c r="D34" s="34" t="inlineStr">
        <is>
          <t>Benchmark</t>
        </is>
      </c>
      <c r="E34" s="34" t="inlineStr">
        <is>
          <t>Actual Score</t>
        </is>
      </c>
      <c r="F34" s="34" t="inlineStr">
        <is>
          <t>Operational Status</t>
        </is>
      </c>
      <c r="G34" s="34" t="inlineStr">
        <is>
          <t>Health Grade</t>
        </is>
      </c>
    </row>
    <row r="35" ht="20" customHeight="1">
      <c r="A35" s="35" t="inlineStr">
        <is>
          <t>Deployment Cadence</t>
        </is>
      </c>
      <c r="B35" s="36" t="inlineStr">
        <is>
          <t>&gt;= 10 Deploys / Week</t>
        </is>
      </c>
      <c r="C35" s="37" t="inlineStr">
        <is>
          <t>DORA Deployment Frequency</t>
        </is>
      </c>
      <c r="D35" s="36" t="inlineStr">
        <is>
          <t>DORA High Performer</t>
        </is>
      </c>
      <c r="E35" s="36">
        <f>'DORA Metrics'!D5&amp;" / Wk"</f>
        <v/>
      </c>
      <c r="F35" s="37" t="inlineStr">
        <is>
          <t>High Throughput</t>
        </is>
      </c>
      <c r="G35" s="38" t="inlineStr">
        <is>
          <t>ELITE</t>
        </is>
      </c>
    </row>
    <row r="36" ht="20" customHeight="1">
      <c r="A36" s="35" t="inlineStr">
        <is>
          <t>Delivery Lead Time</t>
        </is>
      </c>
      <c r="B36" s="36" t="inlineStr">
        <is>
          <t>&lt;= 24 Hours</t>
        </is>
      </c>
      <c r="C36" s="37" t="inlineStr">
        <is>
          <t>Code Commit to Production Release</t>
        </is>
      </c>
      <c r="D36" s="36" t="inlineStr">
        <is>
          <t>DORA High Performer</t>
        </is>
      </c>
      <c r="E36" s="36">
        <f>'DORA Metrics'!D6&amp;" Hrs"</f>
        <v/>
      </c>
      <c r="F36" s="37" t="inlineStr">
        <is>
          <t>Fast Cycle Time</t>
        </is>
      </c>
      <c r="G36" s="38" t="inlineStr">
        <is>
          <t>HIGH</t>
        </is>
      </c>
    </row>
    <row r="37" ht="20" customHeight="1">
      <c r="A37" s="35" t="inlineStr">
        <is>
          <t>Production Reliability</t>
        </is>
      </c>
      <c r="B37" s="36" t="inlineStr">
        <is>
          <t>&lt;= 5.0%</t>
        </is>
      </c>
      <c r="C37" s="37" t="inlineStr">
        <is>
          <t>Change Failure Rate (Hotfix/Rollback)</t>
        </is>
      </c>
      <c r="D37" s="36" t="inlineStr">
        <is>
          <t>DORA Elite: &lt; 5%</t>
        </is>
      </c>
      <c r="E37" s="36">
        <f>'DORA Metrics'!D7</f>
        <v/>
      </c>
      <c r="F37" s="37" t="inlineStr">
        <is>
          <t>Low Failure Rate</t>
        </is>
      </c>
      <c r="G37" s="38" t="inlineStr">
        <is>
          <t>ELITE</t>
        </is>
      </c>
    </row>
    <row r="38" ht="20" customHeight="1">
      <c r="A38" s="35" t="inlineStr">
        <is>
          <t>Incident Recovery (MTTR)</t>
        </is>
      </c>
      <c r="B38" s="36" t="inlineStr">
        <is>
          <t>&lt;= 2.0 Hours</t>
        </is>
      </c>
      <c r="C38" s="37" t="inlineStr">
        <is>
          <t>Time to Restore Production Service</t>
        </is>
      </c>
      <c r="D38" s="36" t="inlineStr">
        <is>
          <t>DORA High: &lt; 1 Day</t>
        </is>
      </c>
      <c r="E38" s="36">
        <f>'DORA Metrics'!D8&amp;" Hrs"</f>
        <v/>
      </c>
      <c r="F38" s="37" t="inlineStr">
        <is>
          <t>Resilient Architecture</t>
        </is>
      </c>
      <c r="G38" s="38" t="inlineStr">
        <is>
          <t>HIGH</t>
        </is>
      </c>
    </row>
    <row r="39" ht="20" customHeight="1">
      <c r="A39" s="35" t="inlineStr">
        <is>
          <t>Sprint Predictability</t>
        </is>
      </c>
      <c r="B39" s="36" t="inlineStr">
        <is>
          <t>&gt;= 90.0%</t>
        </is>
      </c>
      <c r="C39" s="37" t="inlineStr">
        <is>
          <t>Story Points Delivered / Committed</t>
        </is>
      </c>
      <c r="D39" s="36" t="inlineStr">
        <is>
          <t>Agile Standard: 85-90%</t>
        </is>
      </c>
      <c r="E39" s="36">
        <f>'Sprint &amp; Velocity Log'!B4</f>
        <v/>
      </c>
      <c r="F39" s="37" t="inlineStr">
        <is>
          <t>High Predictability</t>
        </is>
      </c>
      <c r="G39" s="38" t="inlineStr">
        <is>
          <t>GREEN</t>
        </is>
      </c>
    </row>
    <row r="40" ht="20" customHeight="1">
      <c r="A40" s="35" t="inlineStr">
        <is>
          <t>Code Quality &amp; Tests</t>
        </is>
      </c>
      <c r="B40" s="36" t="inlineStr">
        <is>
          <t>&gt;= 80.0%</t>
        </is>
      </c>
      <c r="C40" s="37" t="inlineStr">
        <is>
          <t>SonarQube Unit Test Line Coverage</t>
        </is>
      </c>
      <c r="D40" s="36" t="inlineStr">
        <is>
          <t>Clean Code Std: 80%</t>
        </is>
      </c>
      <c r="E40" s="36">
        <f>'Code Quality &amp; SonarQube'!D3</f>
        <v/>
      </c>
      <c r="F40" s="37" t="inlineStr">
        <is>
          <t>Robust Coverage</t>
        </is>
      </c>
      <c r="G40" s="38" t="inlineStr">
        <is>
          <t>GREEN</t>
        </is>
      </c>
    </row>
    <row r="41" ht="20" customHeight="1">
      <c r="A41" s="35" t="inlineStr">
        <is>
          <t>CI/CD Automation</t>
        </is>
      </c>
      <c r="B41" s="36" t="inlineStr">
        <is>
          <t>&gt;= 95.0%</t>
        </is>
      </c>
      <c r="C41" s="37" t="inlineStr">
        <is>
          <t>Automated Build &amp; Test Pass Rate</t>
        </is>
      </c>
      <c r="D41" s="36" t="inlineStr">
        <is>
          <t>DevOps Std: 95%</t>
        </is>
      </c>
      <c r="E41" s="36" t="inlineStr">
        <is>
          <t>96.4%</t>
        </is>
      </c>
      <c r="F41" s="37" t="inlineStr">
        <is>
          <t>Stable Pipelines</t>
        </is>
      </c>
      <c r="G41" s="38" t="inlineStr">
        <is>
          <t>GREEN</t>
        </is>
      </c>
    </row>
    <row r="48">
      <c r="B48" s="105" t="inlineStr">
        <is>
          <t>Monthly DORA Deployment Frequency &amp; Lead Time Reduction (%)</t>
        </is>
      </c>
      <c r="G48" s="105" t="inlineStr">
        <is>
          <t>Software Engineering &amp; DevOps (DORA) Index</t>
        </is>
      </c>
    </row>
    <row r="49">
      <c r="B49" s="106" t="inlineStr">
        <is>
          <t>Month</t>
        </is>
      </c>
      <c r="C49" s="106" t="inlineStr">
        <is>
          <t>Target DORA Index %</t>
        </is>
      </c>
      <c r="D49" s="106" t="inlineStr">
        <is>
          <t>Actual DORA Maturity %</t>
        </is>
      </c>
      <c r="E49" s="106" t="inlineStr">
        <is>
          <t>Change Failure Rate Def %</t>
        </is>
      </c>
      <c r="G49" s="106" t="inlineStr">
        <is>
          <t>Operational Capability Pillar</t>
        </is>
      </c>
      <c r="H49" s="106" t="inlineStr">
        <is>
          <t>Benchmark</t>
        </is>
      </c>
      <c r="I49" s="106" t="inlineStr">
        <is>
          <t>Current Attainment</t>
        </is>
      </c>
    </row>
    <row r="50">
      <c r="B50" s="107" t="inlineStr">
        <is>
          <t>May</t>
        </is>
      </c>
      <c r="C50" s="108" t="n">
        <v>85</v>
      </c>
      <c r="D50" s="108" t="n">
        <v>86.8</v>
      </c>
      <c r="E50" s="108" t="n">
        <v>94</v>
      </c>
      <c r="G50" s="109" t="inlineStr">
        <is>
          <t>Continuous Deployment CD</t>
        </is>
      </c>
      <c r="H50" s="110" t="n">
        <v>4.2</v>
      </c>
      <c r="I50" s="110" t="n">
        <v>4.8</v>
      </c>
    </row>
    <row r="51">
      <c r="B51" s="107" t="inlineStr">
        <is>
          <t>Jun</t>
        </is>
      </c>
      <c r="C51" s="108" t="n">
        <v>88</v>
      </c>
      <c r="D51" s="108" t="n">
        <v>89.5</v>
      </c>
      <c r="E51" s="108" t="n">
        <v>95.5</v>
      </c>
      <c r="G51" s="109" t="inlineStr">
        <is>
          <t>Trunk-Based Development</t>
        </is>
      </c>
      <c r="H51" s="110" t="n">
        <v>4</v>
      </c>
      <c r="I51" s="110" t="n">
        <v>4.6</v>
      </c>
    </row>
    <row r="52">
      <c r="B52" s="107" t="inlineStr">
        <is>
          <t>Jul</t>
        </is>
      </c>
      <c r="C52" s="108" t="n">
        <v>90</v>
      </c>
      <c r="D52" s="108" t="n">
        <v>91.8</v>
      </c>
      <c r="E52" s="108" t="n">
        <v>96.8</v>
      </c>
      <c r="G52" s="109" t="inlineStr">
        <is>
          <t>Automated Test Suite Speed</t>
        </is>
      </c>
      <c r="H52" s="110" t="n">
        <v>4</v>
      </c>
      <c r="I52" s="110" t="n">
        <v>4.5</v>
      </c>
    </row>
    <row r="53">
      <c r="B53" s="107" t="inlineStr">
        <is>
          <t>Aug</t>
        </is>
      </c>
      <c r="C53" s="108" t="n">
        <v>90</v>
      </c>
      <c r="D53" s="108" t="n">
        <v>91.2</v>
      </c>
      <c r="E53" s="108" t="n">
        <v>96.40000000000001</v>
      </c>
      <c r="G53" s="109" t="inlineStr">
        <is>
          <t>Observability Distributed Trace</t>
        </is>
      </c>
      <c r="H53" s="110" t="n">
        <v>4.2</v>
      </c>
      <c r="I53" s="110" t="n">
        <v>4.7</v>
      </c>
    </row>
    <row r="54">
      <c r="B54" s="107" t="inlineStr">
        <is>
          <t>Sep</t>
        </is>
      </c>
      <c r="C54" s="108" t="n">
        <v>93</v>
      </c>
      <c r="D54" s="108" t="n">
        <v>94.5</v>
      </c>
      <c r="E54" s="108" t="n">
        <v>98</v>
      </c>
      <c r="G54" s="109" t="inlineStr">
        <is>
          <t>Developer Ergonomics DevEx</t>
        </is>
      </c>
      <c r="H54" s="110" t="n">
        <v>3.8</v>
      </c>
      <c r="I54" s="110" t="n">
        <v>4.4</v>
      </c>
    </row>
    <row r="55">
      <c r="B55" s="107" t="inlineStr">
        <is>
          <t>Oct</t>
        </is>
      </c>
      <c r="C55" s="108" t="n">
        <v>96</v>
      </c>
      <c r="D55" s="108" t="n">
        <v>97.2</v>
      </c>
      <c r="E55" s="108" t="n">
        <v>99.09999999999999</v>
      </c>
      <c r="G55" s="109" t="inlineStr">
        <is>
          <t>Security SAST Shift-Left</t>
        </is>
      </c>
      <c r="H55" s="110" t="n">
        <v>4.2</v>
      </c>
      <c r="I55" s="110" t="n">
        <v>4.8</v>
      </c>
    </row>
    <row r="72">
      <c r="B72" s="105" t="inlineStr">
        <is>
          <t>Engineering Story Points Delivered by Work Stream</t>
        </is>
      </c>
      <c r="G72" s="105" t="inlineStr">
        <is>
          <t>Pull Request Cycle Time (Hours) vs Code Review Depth (Comments)</t>
        </is>
      </c>
    </row>
    <row r="73">
      <c r="B73" s="106" t="inlineStr">
        <is>
          <t>Month</t>
        </is>
      </c>
      <c r="C73" s="106" t="inlineStr">
        <is>
          <t>Feature Innovations</t>
        </is>
      </c>
      <c r="D73" s="106" t="inlineStr">
        <is>
          <t>Architecture &amp; Refactor</t>
        </is>
      </c>
      <c r="E73" s="106" t="inlineStr">
        <is>
          <t>Bug Fixes</t>
        </is>
      </c>
      <c r="F73" s="106" t="inlineStr">
        <is>
          <t>Tech Debt Burn</t>
        </is>
      </c>
      <c r="G73" s="106" t="inlineStr">
        <is>
          <t>Team Squad</t>
        </is>
      </c>
      <c r="H73" s="106" t="inlineStr">
        <is>
          <t>Cycle Time (Hrs)</t>
        </is>
      </c>
      <c r="I73" s="106" t="inlineStr">
        <is>
          <t>Review Comments</t>
        </is>
      </c>
      <c r="J73" s="106" t="inlineStr">
        <is>
          <t>PRs Shipped</t>
        </is>
      </c>
    </row>
    <row r="74">
      <c r="B74" s="109" t="inlineStr">
        <is>
          <t>May</t>
        </is>
      </c>
      <c r="C74" s="123" t="n">
        <v>420</v>
      </c>
      <c r="D74" s="123" t="n">
        <v>140</v>
      </c>
      <c r="E74" s="123" t="n">
        <v>95</v>
      </c>
      <c r="F74" s="123" t="n">
        <v>65</v>
      </c>
      <c r="G74" s="109" t="inlineStr">
        <is>
          <t>Squad-Core-Engine</t>
        </is>
      </c>
      <c r="H74" s="124" t="n">
        <v>14</v>
      </c>
      <c r="I74" s="124" t="n">
        <v>8.5</v>
      </c>
      <c r="J74" s="123" t="n">
        <v>65</v>
      </c>
    </row>
    <row r="75">
      <c r="B75" s="109" t="inlineStr">
        <is>
          <t>Jun</t>
        </is>
      </c>
      <c r="C75" s="123" t="n">
        <v>460</v>
      </c>
      <c r="D75" s="123" t="n">
        <v>155</v>
      </c>
      <c r="E75" s="123" t="n">
        <v>88</v>
      </c>
      <c r="F75" s="123" t="n">
        <v>72</v>
      </c>
      <c r="G75" s="109" t="inlineStr">
        <is>
          <t>Squad-Checkout</t>
        </is>
      </c>
      <c r="H75" s="124" t="n">
        <v>18</v>
      </c>
      <c r="I75" s="124" t="n">
        <v>11.2</v>
      </c>
      <c r="J75" s="123" t="n">
        <v>48</v>
      </c>
    </row>
    <row r="76">
      <c r="B76" s="109" t="inlineStr">
        <is>
          <t>Jul</t>
        </is>
      </c>
      <c r="C76" s="123" t="n">
        <v>510</v>
      </c>
      <c r="D76" s="123" t="n">
        <v>175</v>
      </c>
      <c r="E76" s="123" t="n">
        <v>80</v>
      </c>
      <c r="F76" s="123" t="n">
        <v>85</v>
      </c>
      <c r="G76" s="109" t="inlineStr">
        <is>
          <t>Squad-Mobile-App</t>
        </is>
      </c>
      <c r="H76" s="124" t="n">
        <v>9.5</v>
      </c>
      <c r="I76" s="124" t="n">
        <v>5.8</v>
      </c>
      <c r="J76" s="123" t="n">
        <v>92</v>
      </c>
    </row>
    <row r="77">
      <c r="B77" s="109" t="inlineStr">
        <is>
          <t>Aug</t>
        </is>
      </c>
      <c r="C77" s="123" t="n">
        <v>495</v>
      </c>
      <c r="D77" s="123" t="n">
        <v>168</v>
      </c>
      <c r="E77" s="123" t="n">
        <v>82</v>
      </c>
      <c r="F77" s="123" t="n">
        <v>80</v>
      </c>
      <c r="G77" s="109" t="inlineStr">
        <is>
          <t>Squad-Data-Pipeline</t>
        </is>
      </c>
      <c r="H77" s="124" t="n">
        <v>24</v>
      </c>
      <c r="I77" s="124" t="n">
        <v>14</v>
      </c>
      <c r="J77" s="123" t="n">
        <v>34</v>
      </c>
    </row>
    <row r="78">
      <c r="B78" s="109" t="inlineStr">
        <is>
          <t>Sep</t>
        </is>
      </c>
      <c r="C78" s="123" t="n">
        <v>560</v>
      </c>
      <c r="D78" s="123" t="n">
        <v>190</v>
      </c>
      <c r="E78" s="123" t="n">
        <v>75</v>
      </c>
      <c r="F78" s="123" t="n">
        <v>95</v>
      </c>
      <c r="G78" s="109" t="inlineStr">
        <is>
          <t>Squad-Platform-SRE</t>
        </is>
      </c>
      <c r="H78" s="124" t="n">
        <v>12</v>
      </c>
      <c r="I78" s="124" t="n">
        <v>7.2</v>
      </c>
      <c r="J78" s="123" t="n">
        <v>58</v>
      </c>
    </row>
    <row r="79">
      <c r="B79" s="109" t="inlineStr">
        <is>
          <t>Oct</t>
        </is>
      </c>
      <c r="C79" s="123" t="n">
        <v>620</v>
      </c>
      <c r="D79" s="123" t="n">
        <v>210</v>
      </c>
      <c r="E79" s="123" t="n">
        <v>68</v>
      </c>
      <c r="F79" s="123" t="n">
        <v>110</v>
      </c>
      <c r="G79" s="109" t="inlineStr">
        <is>
          <t>Squad-Frontend-Design</t>
        </is>
      </c>
      <c r="H79" s="124" t="n">
        <v>8</v>
      </c>
      <c r="I79" s="124" t="n">
        <v>4.5</v>
      </c>
      <c r="J79" s="123" t="n">
        <v>110</v>
      </c>
    </row>
  </sheetData>
  <mergeCells count="29">
    <mergeCell ref="J6:L6"/>
    <mergeCell ref="G10:I10"/>
    <mergeCell ref="G6:I6"/>
    <mergeCell ref="J4:L4"/>
    <mergeCell ref="A1:N1"/>
    <mergeCell ref="A5:C5"/>
    <mergeCell ref="G5:I5"/>
    <mergeCell ref="A33:L33"/>
    <mergeCell ref="A8:C8"/>
    <mergeCell ref="D4:F4"/>
    <mergeCell ref="G4:I4"/>
    <mergeCell ref="D9:F9"/>
    <mergeCell ref="D8:F8"/>
    <mergeCell ref="A4:C4"/>
    <mergeCell ref="A10:C10"/>
    <mergeCell ref="D5:F5"/>
    <mergeCell ref="A2:N2"/>
    <mergeCell ref="A9:C9"/>
    <mergeCell ref="G9:I9"/>
    <mergeCell ref="J8:L8"/>
    <mergeCell ref="D10:F10"/>
    <mergeCell ref="J5:L5"/>
    <mergeCell ref="J10:L10"/>
    <mergeCell ref="H12:L12"/>
    <mergeCell ref="A6:C6"/>
    <mergeCell ref="A12:G12"/>
    <mergeCell ref="G8:I8"/>
    <mergeCell ref="J9:L9"/>
    <mergeCell ref="D6:F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44" customWidth="1" min="3" max="3"/>
    <col width="18" customWidth="1" min="4" max="4"/>
    <col width="18" customWidth="1" min="5" max="5"/>
    <col width="22" customWidth="1" min="6" max="6"/>
    <col width="28" customWidth="1" min="7" max="7"/>
    <col width="35" customWidth="1" min="8" max="8"/>
  </cols>
  <sheetData>
    <row r="1" ht="36" customHeight="1">
      <c r="A1" s="1" t="inlineStr">
        <is>
          <t>DORA METRICS &amp; DEVOPS CAPABILITY EVALUATION</t>
        </is>
      </c>
    </row>
    <row r="2" ht="20" customHeight="1">
      <c r="A2" s="2" t="inlineStr">
        <is>
          <t>Google Cloud DORA Standard: Speed vs Stability Balance Matrix</t>
        </is>
      </c>
    </row>
    <row r="4" ht="26" customHeight="1">
      <c r="A4" s="39" t="inlineStr">
        <is>
          <t>DORA Pillar</t>
        </is>
      </c>
      <c r="B4" s="39" t="inlineStr">
        <is>
          <t>Metric Name</t>
        </is>
      </c>
      <c r="C4" s="39" t="inlineStr">
        <is>
          <t>Current Measurement</t>
        </is>
      </c>
      <c r="D4" s="39" t="inlineStr">
        <is>
          <t>Actual Performance</t>
        </is>
      </c>
      <c r="E4" s="39" t="inlineStr">
        <is>
          <t>Target Threshold</t>
        </is>
      </c>
      <c r="F4" s="39" t="inlineStr">
        <is>
          <t>DORA Performance Tier</t>
        </is>
      </c>
      <c r="G4" s="39" t="inlineStr">
        <is>
          <t>Industry Benchmark</t>
        </is>
      </c>
    </row>
    <row r="5" ht="24" customHeight="1">
      <c r="A5" s="40" t="inlineStr">
        <is>
          <t>Throughput (Speed)</t>
        </is>
      </c>
      <c r="B5" s="41" t="inlineStr">
        <is>
          <t>Deployment Frequency</t>
        </is>
      </c>
      <c r="C5" s="42" t="inlineStr">
        <is>
          <t>Number of production releases per week</t>
        </is>
      </c>
      <c r="D5" s="43" t="n">
        <v>14.5</v>
      </c>
      <c r="E5" s="44" t="inlineStr">
        <is>
          <t>&gt;= 10 / Wk</t>
        </is>
      </c>
      <c r="F5" s="45" t="inlineStr">
        <is>
          <t>Elite</t>
        </is>
      </c>
      <c r="G5" s="42" t="inlineStr">
        <is>
          <t>Multiple deploys per day</t>
        </is>
      </c>
    </row>
    <row r="6" ht="24" customHeight="1">
      <c r="A6" s="40" t="inlineStr">
        <is>
          <t>Throughput (Speed)</t>
        </is>
      </c>
      <c r="B6" s="41" t="inlineStr">
        <is>
          <t>Lead Time for Changes</t>
        </is>
      </c>
      <c r="C6" s="42" t="inlineStr">
        <is>
          <t>Average hours from commit to prod deployment</t>
        </is>
      </c>
      <c r="D6" s="43" t="n">
        <v>18.2</v>
      </c>
      <c r="E6" s="44" t="inlineStr">
        <is>
          <t>&lt;= 24.0 Hrs</t>
        </is>
      </c>
      <c r="F6" s="46" t="inlineStr">
        <is>
          <t>High</t>
        </is>
      </c>
      <c r="G6" s="42" t="inlineStr">
        <is>
          <t>Between 1 day and 1 week</t>
        </is>
      </c>
    </row>
    <row r="7" ht="24" customHeight="1">
      <c r="A7" s="40" t="inlineStr">
        <is>
          <t>Stability (Quality)</t>
        </is>
      </c>
      <c r="B7" s="41" t="inlineStr">
        <is>
          <t>Change Failure Rate</t>
        </is>
      </c>
      <c r="C7" s="42" t="inlineStr">
        <is>
          <t>% of production deploys causing incident/rollback</t>
        </is>
      </c>
      <c r="D7" s="47" t="n">
        <v>0.038</v>
      </c>
      <c r="E7" s="44" t="inlineStr">
        <is>
          <t>&lt;= 5.0%</t>
        </is>
      </c>
      <c r="F7" s="45" t="inlineStr">
        <is>
          <t>Elite</t>
        </is>
      </c>
      <c r="G7" s="42" t="inlineStr">
        <is>
          <t>Less than 5%</t>
        </is>
      </c>
    </row>
    <row r="8" ht="24" customHeight="1">
      <c r="A8" s="40" t="inlineStr">
        <is>
          <t>Stability (Quality)</t>
        </is>
      </c>
      <c r="B8" s="41" t="inlineStr">
        <is>
          <t>Time to Restore Service (MTTR)</t>
        </is>
      </c>
      <c r="C8" s="42" t="inlineStr">
        <is>
          <t>Mean time in hours to remediate production outage</t>
        </is>
      </c>
      <c r="D8" s="43" t="n">
        <v>1.4</v>
      </c>
      <c r="E8" s="44" t="inlineStr">
        <is>
          <t>&lt;= 2.0 Hrs</t>
        </is>
      </c>
      <c r="F8" s="46" t="inlineStr">
        <is>
          <t>High</t>
        </is>
      </c>
      <c r="G8" s="42" t="inlineStr">
        <is>
          <t>Less than 1 day</t>
        </is>
      </c>
    </row>
    <row r="10" ht="16" customHeight="1"/>
    <row r="11" ht="22" customHeight="1">
      <c r="A11" s="30" t="inlineStr">
        <is>
          <t>WEEKLY DORA AUDIT LOG (LAST 8 WEEKS)</t>
        </is>
      </c>
    </row>
    <row r="12" ht="22" customHeight="1">
      <c r="A12" s="34" t="inlineStr">
        <is>
          <t>Audit Week</t>
        </is>
      </c>
      <c r="B12" s="34" t="inlineStr">
        <is>
          <t>Total Deploys</t>
        </is>
      </c>
      <c r="C12" s="34" t="inlineStr">
        <is>
          <t>Lead Time (Hrs)</t>
        </is>
      </c>
      <c r="D12" s="34" t="inlineStr">
        <is>
          <t>Failed Deploys</t>
        </is>
      </c>
      <c r="E12" s="34" t="inlineStr">
        <is>
          <t>Change Failure Rate %</t>
        </is>
      </c>
      <c r="F12" s="34" t="inlineStr">
        <is>
          <t>Total Downtime (Mins)</t>
        </is>
      </c>
      <c r="G12" s="34" t="inlineStr">
        <is>
          <t>MTTR (Hrs)</t>
        </is>
      </c>
      <c r="H12" s="34" t="inlineStr">
        <is>
          <t>Weekly DORA Tier</t>
        </is>
      </c>
    </row>
    <row r="13" ht="20" customHeight="1">
      <c r="A13" s="40" t="inlineStr">
        <is>
          <t>Week 10 (Current)</t>
        </is>
      </c>
      <c r="B13" s="44" t="n">
        <v>16</v>
      </c>
      <c r="C13" s="48" t="n">
        <v>17.5</v>
      </c>
      <c r="D13" s="42" t="n">
        <v>0</v>
      </c>
      <c r="E13" s="49">
        <f>D13/B13</f>
        <v/>
      </c>
      <c r="F13" s="42" t="n">
        <v>0</v>
      </c>
      <c r="G13" s="48" t="n">
        <v>1.2</v>
      </c>
      <c r="H13" s="44">
        <f>IF(E13&lt;=0.05, "Elite", "High")</f>
        <v/>
      </c>
    </row>
    <row r="14" ht="20" customHeight="1">
      <c r="A14" s="40" t="inlineStr">
        <is>
          <t>Week 09</t>
        </is>
      </c>
      <c r="B14" s="44" t="n">
        <v>15</v>
      </c>
      <c r="C14" s="48" t="n">
        <v>18</v>
      </c>
      <c r="D14" s="42" t="n">
        <v>1</v>
      </c>
      <c r="E14" s="49">
        <f>D14/B14</f>
        <v/>
      </c>
      <c r="F14" s="42" t="n">
        <v>45</v>
      </c>
      <c r="G14" s="48" t="n">
        <v>1.5</v>
      </c>
      <c r="H14" s="44">
        <f>IF(E14&lt;=0.05, "Elite", "High")</f>
        <v/>
      </c>
    </row>
    <row r="15" ht="20" customHeight="1">
      <c r="A15" s="40" t="inlineStr">
        <is>
          <t>Week 08</t>
        </is>
      </c>
      <c r="B15" s="44" t="n">
        <v>14</v>
      </c>
      <c r="C15" s="48" t="n">
        <v>19.2</v>
      </c>
      <c r="D15" s="42" t="n">
        <v>0</v>
      </c>
      <c r="E15" s="49">
        <f>D15/B15</f>
        <v/>
      </c>
      <c r="F15" s="42" t="n">
        <v>0</v>
      </c>
      <c r="G15" s="48" t="n">
        <v>1.4</v>
      </c>
      <c r="H15" s="44">
        <f>IF(E15&lt;=0.05, "Elite", "High")</f>
        <v/>
      </c>
    </row>
    <row r="16" ht="20" customHeight="1">
      <c r="A16" s="40" t="inlineStr">
        <is>
          <t>Week 07</t>
        </is>
      </c>
      <c r="B16" s="44" t="n">
        <v>13</v>
      </c>
      <c r="C16" s="48" t="n">
        <v>21</v>
      </c>
      <c r="D16" s="42" t="n">
        <v>1</v>
      </c>
      <c r="E16" s="49">
        <f>D16/B16</f>
        <v/>
      </c>
      <c r="F16" s="42" t="n">
        <v>60</v>
      </c>
      <c r="G16" s="48" t="n">
        <v>2</v>
      </c>
      <c r="H16" s="44">
        <f>IF(E16&lt;=0.05, "Elite", "High")</f>
        <v/>
      </c>
    </row>
    <row r="17" ht="20" customHeight="1">
      <c r="A17" s="40" t="inlineStr">
        <is>
          <t>Week 06</t>
        </is>
      </c>
      <c r="B17" s="44" t="n">
        <v>16</v>
      </c>
      <c r="C17" s="48" t="n">
        <v>16.5</v>
      </c>
      <c r="D17" s="42" t="n">
        <v>0</v>
      </c>
      <c r="E17" s="49">
        <f>D17/B17</f>
        <v/>
      </c>
      <c r="F17" s="42" t="n">
        <v>0</v>
      </c>
      <c r="G17" s="48" t="n">
        <v>1.1</v>
      </c>
      <c r="H17" s="44">
        <f>IF(E17&lt;=0.05, "Elite", "High")</f>
        <v/>
      </c>
    </row>
    <row r="18" ht="20" customHeight="1">
      <c r="A18" s="40" t="inlineStr">
        <is>
          <t>Week 05</t>
        </is>
      </c>
      <c r="B18" s="44" t="n">
        <v>12</v>
      </c>
      <c r="C18" s="48" t="n">
        <v>22</v>
      </c>
      <c r="D18" s="42" t="n">
        <v>1</v>
      </c>
      <c r="E18" s="49">
        <f>D18/B18</f>
        <v/>
      </c>
      <c r="F18" s="42" t="n">
        <v>90</v>
      </c>
      <c r="G18" s="48" t="n">
        <v>2.5</v>
      </c>
      <c r="H18" s="44">
        <f>IF(E18&lt;=0.05, "Elite", "High")</f>
        <v/>
      </c>
    </row>
    <row r="19" ht="20" customHeight="1">
      <c r="A19" s="40" t="inlineStr">
        <is>
          <t>Week 04</t>
        </is>
      </c>
      <c r="B19" s="44" t="n">
        <v>15</v>
      </c>
      <c r="C19" s="48" t="n">
        <v>17.8</v>
      </c>
      <c r="D19" s="42" t="n">
        <v>0</v>
      </c>
      <c r="E19" s="49">
        <f>D19/B19</f>
        <v/>
      </c>
      <c r="F19" s="42" t="n">
        <v>0</v>
      </c>
      <c r="G19" s="48" t="n">
        <v>1.3</v>
      </c>
      <c r="H19" s="44">
        <f>IF(E19&lt;=0.05, "Elite", "High")</f>
        <v/>
      </c>
    </row>
    <row r="20" ht="20" customHeight="1">
      <c r="A20" s="40" t="inlineStr">
        <is>
          <t>Week 03</t>
        </is>
      </c>
      <c r="B20" s="44" t="n">
        <v>14</v>
      </c>
      <c r="C20" s="48" t="n">
        <v>18.5</v>
      </c>
      <c r="D20" s="42" t="n">
        <v>1</v>
      </c>
      <c r="E20" s="49">
        <f>D20/B20</f>
        <v/>
      </c>
      <c r="F20" s="42" t="n">
        <v>35</v>
      </c>
      <c r="G20" s="48" t="n">
        <v>1.4</v>
      </c>
      <c r="H20" s="44">
        <f>IF(E20&lt;=0.05, "Elite", "High")</f>
        <v/>
      </c>
    </row>
  </sheetData>
  <mergeCells count="3">
    <mergeCell ref="A1:I1"/>
    <mergeCell ref="A11:H11"/>
    <mergeCell ref="A2:I2"/>
  </mergeCells>
  <conditionalFormatting sqref="H13:H25">
    <cfRule type="cellIs" priority="1" operator="equal" dxfId="0" stopIfTrue="1">
      <formula>"Elite"</formula>
    </cfRule>
    <cfRule type="cellIs" priority="2" operator="equal" dxfId="1" stopIfTrue="1">
      <formula>"High"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4" customWidth="1" min="3" max="3"/>
    <col width="16" customWidth="1" min="4" max="4"/>
    <col width="16" customWidth="1" min="5" max="5"/>
    <col width="16" customWidth="1" min="6" max="6"/>
    <col width="24" customWidth="1" min="7" max="7"/>
    <col width="14" customWidth="1" min="8" max="8"/>
    <col width="38" customWidth="1" min="9" max="9"/>
    <col width="18" customWidth="1" min="10" max="10"/>
    <col width="18" customWidth="1" min="11" max="11"/>
    <col width="16" customWidth="1" min="12" max="12"/>
  </cols>
  <sheetData>
    <row r="1" ht="36" customHeight="1">
      <c r="A1" s="1" t="inlineStr">
        <is>
          <t>AGILE SPRINT PLANNING &amp; VELOCITY PREDICTABILITY LOG</t>
        </is>
      </c>
    </row>
    <row r="2" ht="20" customHeight="1">
      <c r="A2" s="2" t="inlineStr">
        <is>
          <t>Committed vs Delivered Story Points, Velocity Variance, &amp; Team Performance Trends</t>
        </is>
      </c>
    </row>
    <row r="3" ht="20" customHeight="1">
      <c r="A3" s="50" t="inlineStr">
        <is>
          <t>AVERAGE VELOCITY:</t>
        </is>
      </c>
      <c r="C3" s="51">
        <f>AVERAGE(E10:E25)&amp;" pts"</f>
        <v/>
      </c>
      <c r="D3" s="50" t="inlineStr">
        <is>
          <t>OVERALL PREDICTABILITY:</t>
        </is>
      </c>
      <c r="F3" s="52">
        <f>SUM(E10:E25)/SUM(D10:D25)</f>
        <v/>
      </c>
      <c r="G3" s="50" t="inlineStr">
        <is>
          <t>TOTAL SPILLOVER PTS:</t>
        </is>
      </c>
      <c r="I3" s="53">
        <f>SUM(F10:F25)</f>
        <v/>
      </c>
    </row>
    <row r="9" ht="26" customHeight="1">
      <c r="A9" s="39" t="inlineStr">
        <is>
          <t>Sprint ID</t>
        </is>
      </c>
      <c r="B9" s="39" t="inlineStr">
        <is>
          <t>Pod / Squad Name</t>
        </is>
      </c>
      <c r="C9" s="39" t="inlineStr">
        <is>
          <t>Start Date</t>
        </is>
      </c>
      <c r="D9" s="39" t="inlineStr">
        <is>
          <t>Committed Pts</t>
        </is>
      </c>
      <c r="E9" s="39" t="inlineStr">
        <is>
          <t>Completed Pts</t>
        </is>
      </c>
      <c r="F9" s="39" t="inlineStr">
        <is>
          <t>Spillover Pts</t>
        </is>
      </c>
      <c r="G9" s="39" t="inlineStr">
        <is>
          <t>Velocity Predictability %</t>
        </is>
      </c>
      <c r="H9" s="39" t="inlineStr">
        <is>
          <t>Target End Date</t>
        </is>
      </c>
      <c r="I9" s="39" t="inlineStr">
        <is>
          <t>Retro Action Items</t>
        </is>
      </c>
      <c r="J9" s="39" t="inlineStr">
        <is>
          <t>Team Happiness (1-5)</t>
        </is>
      </c>
      <c r="K9" s="39" t="inlineStr">
        <is>
          <t>Scrum Master</t>
        </is>
      </c>
      <c r="L9" s="39" t="inlineStr">
        <is>
          <t>Sprint Status</t>
        </is>
      </c>
    </row>
    <row r="10" ht="20" customHeight="1">
      <c r="A10" s="41" t="inlineStr">
        <is>
          <t>SPR-2026-S25</t>
        </is>
      </c>
      <c r="B10" s="40" t="inlineStr">
        <is>
          <t>Checkout &amp; Payments Pod</t>
        </is>
      </c>
      <c r="C10" s="42" t="inlineStr">
        <is>
          <t>2026-03-01</t>
        </is>
      </c>
      <c r="D10" s="54" t="n">
        <v>145</v>
      </c>
      <c r="E10" s="55" t="n">
        <v>140</v>
      </c>
      <c r="F10" s="56">
        <f>D10-E10</f>
        <v/>
      </c>
      <c r="G10" s="49">
        <f>E10/D10</f>
        <v/>
      </c>
      <c r="H10" s="42" t="inlineStr">
        <is>
          <t>2026-03-14</t>
        </is>
      </c>
      <c r="I10" s="42" t="inlineStr">
        <is>
          <t>Simplify 3DS verification mocks</t>
        </is>
      </c>
      <c r="J10" s="57" t="n">
        <v>4.5</v>
      </c>
      <c r="K10" s="42" t="inlineStr">
        <is>
          <t>Yusuf Hakim</t>
        </is>
      </c>
      <c r="L10" s="46" t="inlineStr">
        <is>
          <t>Active</t>
        </is>
      </c>
    </row>
    <row r="11" ht="20" customHeight="1">
      <c r="A11" s="41" t="inlineStr">
        <is>
          <t>SPR-2026-S24</t>
        </is>
      </c>
      <c r="B11" s="40" t="inlineStr">
        <is>
          <t>Checkout &amp; Payments Pod</t>
        </is>
      </c>
      <c r="C11" s="42" t="inlineStr">
        <is>
          <t>2026-02-15</t>
        </is>
      </c>
      <c r="D11" s="54" t="n">
        <v>150</v>
      </c>
      <c r="E11" s="55" t="n">
        <v>142</v>
      </c>
      <c r="F11" s="56">
        <f>D11-E11</f>
        <v/>
      </c>
      <c r="G11" s="49">
        <f>E11/D11</f>
        <v/>
      </c>
      <c r="H11" s="42" t="inlineStr">
        <is>
          <t>2026-02-28</t>
        </is>
      </c>
      <c r="I11" s="42" t="inlineStr">
        <is>
          <t>Add load tests for payment webhook</t>
        </is>
      </c>
      <c r="J11" s="57" t="n">
        <v>4.2</v>
      </c>
      <c r="K11" s="42" t="inlineStr">
        <is>
          <t>Yusuf Hakim</t>
        </is>
      </c>
      <c r="L11" s="45" t="inlineStr">
        <is>
          <t>Completed</t>
        </is>
      </c>
    </row>
    <row r="12" ht="20" customHeight="1">
      <c r="A12" s="41" t="inlineStr">
        <is>
          <t>SPR-2026-S23</t>
        </is>
      </c>
      <c r="B12" s="40" t="inlineStr">
        <is>
          <t>Checkout &amp; Payments Pod</t>
        </is>
      </c>
      <c r="C12" s="42" t="inlineStr">
        <is>
          <t>2026-02-01</t>
        </is>
      </c>
      <c r="D12" s="54" t="n">
        <v>140</v>
      </c>
      <c r="E12" s="55" t="n">
        <v>138</v>
      </c>
      <c r="F12" s="56">
        <f>D12-E12</f>
        <v/>
      </c>
      <c r="G12" s="49">
        <f>E12/D12</f>
        <v/>
      </c>
      <c r="H12" s="42" t="inlineStr">
        <is>
          <t>2026-02-14</t>
        </is>
      </c>
      <c r="I12" s="42" t="inlineStr">
        <is>
          <t>Split large epic into smaller PRs</t>
        </is>
      </c>
      <c r="J12" s="57" t="n">
        <v>4.4</v>
      </c>
      <c r="K12" s="42" t="inlineStr">
        <is>
          <t>Yusuf Hakim</t>
        </is>
      </c>
      <c r="L12" s="45" t="inlineStr">
        <is>
          <t>Completed</t>
        </is>
      </c>
    </row>
    <row r="13" ht="20" customHeight="1">
      <c r="A13" s="41" t="inlineStr">
        <is>
          <t>SPR-2026-S22</t>
        </is>
      </c>
      <c r="B13" s="40" t="inlineStr">
        <is>
          <t>Core Platform &amp; Infra Pod</t>
        </is>
      </c>
      <c r="C13" s="42" t="inlineStr">
        <is>
          <t>2026-03-01</t>
        </is>
      </c>
      <c r="D13" s="54" t="n">
        <v>110</v>
      </c>
      <c r="E13" s="55" t="n">
        <v>104</v>
      </c>
      <c r="F13" s="56">
        <f>D13-E13</f>
        <v/>
      </c>
      <c r="G13" s="49">
        <f>E13/D13</f>
        <v/>
      </c>
      <c r="H13" s="42" t="inlineStr">
        <is>
          <t>2026-03-14</t>
        </is>
      </c>
      <c r="I13" s="42" t="inlineStr">
        <is>
          <t>Automate EKS spot instance drains</t>
        </is>
      </c>
      <c r="J13" s="57" t="n">
        <v>4.3</v>
      </c>
      <c r="K13" s="42" t="inlineStr">
        <is>
          <t>Nadia Safitri</t>
        </is>
      </c>
      <c r="L13" s="46" t="inlineStr">
        <is>
          <t>Active</t>
        </is>
      </c>
    </row>
    <row r="14" ht="20" customHeight="1">
      <c r="A14" s="41" t="inlineStr">
        <is>
          <t>SPR-2026-S21</t>
        </is>
      </c>
      <c r="B14" s="40" t="inlineStr">
        <is>
          <t>Core Platform &amp; Infra Pod</t>
        </is>
      </c>
      <c r="C14" s="42" t="inlineStr">
        <is>
          <t>2026-02-15</t>
        </is>
      </c>
      <c r="D14" s="54" t="n">
        <v>120</v>
      </c>
      <c r="E14" s="55" t="n">
        <v>115</v>
      </c>
      <c r="F14" s="56">
        <f>D14-E14</f>
        <v/>
      </c>
      <c r="G14" s="49">
        <f>E14/D14</f>
        <v/>
      </c>
      <c r="H14" s="42" t="inlineStr">
        <is>
          <t>2026-02-28</t>
        </is>
      </c>
      <c r="I14" s="42" t="inlineStr">
        <is>
          <t>Improve Terraform state lock timing</t>
        </is>
      </c>
      <c r="J14" s="57" t="n">
        <v>4.1</v>
      </c>
      <c r="K14" s="42" t="inlineStr">
        <is>
          <t>Nadia Safitri</t>
        </is>
      </c>
      <c r="L14" s="45" t="inlineStr">
        <is>
          <t>Completed</t>
        </is>
      </c>
    </row>
    <row r="15" ht="20" customHeight="1">
      <c r="A15" s="41" t="inlineStr">
        <is>
          <t>SPR-2026-S20</t>
        </is>
      </c>
      <c r="B15" s="40" t="inlineStr">
        <is>
          <t>Growth &amp; Mobile Pod</t>
        </is>
      </c>
      <c r="C15" s="42" t="inlineStr">
        <is>
          <t>2026-03-01</t>
        </is>
      </c>
      <c r="D15" s="54" t="n">
        <v>95</v>
      </c>
      <c r="E15" s="55" t="n">
        <v>92</v>
      </c>
      <c r="F15" s="56">
        <f>D15-E15</f>
        <v/>
      </c>
      <c r="G15" s="49">
        <f>E15/D15</f>
        <v/>
      </c>
      <c r="H15" s="42" t="inlineStr">
        <is>
          <t>2026-03-14</t>
        </is>
      </c>
      <c r="I15" s="42" t="inlineStr">
        <is>
          <t>Optimize iOS build compilation flags</t>
        </is>
      </c>
      <c r="J15" s="57" t="n">
        <v>4.6</v>
      </c>
      <c r="K15" s="42" t="inlineStr">
        <is>
          <t>Rendy Pratama</t>
        </is>
      </c>
      <c r="L15" s="46" t="inlineStr">
        <is>
          <t>Active</t>
        </is>
      </c>
    </row>
    <row r="16" ht="20" customHeight="1">
      <c r="A16" s="41" t="inlineStr">
        <is>
          <t>SPR-2026-S19</t>
        </is>
      </c>
      <c r="B16" s="40" t="inlineStr">
        <is>
          <t>Growth &amp; Mobile Pod</t>
        </is>
      </c>
      <c r="C16" s="42" t="inlineStr">
        <is>
          <t>2026-02-15</t>
        </is>
      </c>
      <c r="D16" s="54" t="n">
        <v>100</v>
      </c>
      <c r="E16" s="55" t="n">
        <v>94</v>
      </c>
      <c r="F16" s="56">
        <f>D16-E16</f>
        <v/>
      </c>
      <c r="G16" s="49">
        <f>E16/D16</f>
        <v/>
      </c>
      <c r="H16" s="42" t="inlineStr">
        <is>
          <t>2026-02-28</t>
        </is>
      </c>
      <c r="I16" s="42" t="inlineStr">
        <is>
          <t>Resolve Android Jetpack Compose re-render</t>
        </is>
      </c>
      <c r="J16" s="57" t="n">
        <v>4</v>
      </c>
      <c r="K16" s="42" t="inlineStr">
        <is>
          <t>Rendy Pratama</t>
        </is>
      </c>
      <c r="L16" s="45" t="inlineStr">
        <is>
          <t>Completed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24" customWidth="1" min="3" max="3"/>
    <col width="18" customWidth="1" min="4" max="4"/>
    <col width="18" customWidth="1" min="5" max="5"/>
    <col width="16" customWidth="1" min="6" max="6"/>
    <col width="16" customWidth="1" min="7" max="7"/>
    <col width="14" customWidth="1" min="8" max="8"/>
    <col width="16" customWidth="1" min="9" max="9"/>
    <col width="14" customWidth="1" min="10" max="10"/>
    <col width="32" customWidth="1" min="11" max="11"/>
    <col width="16" customWidth="1" min="12" max="12"/>
  </cols>
  <sheetData>
    <row r="1" ht="36" customHeight="1">
      <c r="A1" s="1" t="inlineStr">
        <is>
          <t>PRODUCT &amp; ENGINEERING ROADMAP (EPICS &amp; INITIATIVES)</t>
        </is>
      </c>
    </row>
    <row r="2" ht="20" customHeight="1">
      <c r="A2" s="2" t="inlineStr">
        <is>
          <t>Strategic Feature Deliverables, Story Point Weighting, Progress &amp; Delivery Health</t>
        </is>
      </c>
    </row>
    <row r="3" ht="20" customHeight="1">
      <c r="A3" s="50" t="inlineStr">
        <is>
          <t>TOTAL ACTIVE EPICS:</t>
        </is>
      </c>
      <c r="C3" s="51">
        <f>COUNTA(A10:A30)</f>
        <v/>
      </c>
      <c r="D3" s="50" t="inlineStr">
        <is>
          <t>AVERAGE COMPLETION:</t>
        </is>
      </c>
      <c r="F3" s="52">
        <f>AVERAGE(H10:H30)</f>
        <v/>
      </c>
      <c r="G3" s="50" t="inlineStr">
        <is>
          <t>ON-TRACK INITIATIVES:</t>
        </is>
      </c>
      <c r="I3" s="51">
        <f>COUNTIF(I10:I30, "On Track")&amp;" / "&amp;COUNTA(A10:A30)</f>
        <v/>
      </c>
    </row>
    <row r="9" ht="26" customHeight="1">
      <c r="A9" s="39" t="inlineStr">
        <is>
          <t>Epic Key</t>
        </is>
      </c>
      <c r="B9" s="39" t="inlineStr">
        <is>
          <t>Feature Initiative Name</t>
        </is>
      </c>
      <c r="C9" s="39" t="inlineStr">
        <is>
          <t>Assigned Pod</t>
        </is>
      </c>
      <c r="D9" s="39" t="inlineStr">
        <is>
          <t>Product Owner</t>
        </is>
      </c>
      <c r="E9" s="39" t="inlineStr">
        <is>
          <t>Tech Lead</t>
        </is>
      </c>
      <c r="F9" s="39" t="inlineStr">
        <is>
          <t>Total Story Pts</t>
        </is>
      </c>
      <c r="G9" s="39" t="inlineStr">
        <is>
          <t>Completed Pts</t>
        </is>
      </c>
      <c r="H9" s="39" t="inlineStr">
        <is>
          <t>Progress %</t>
        </is>
      </c>
      <c r="I9" s="39" t="inlineStr">
        <is>
          <t>RAG Status</t>
        </is>
      </c>
      <c r="J9" s="39" t="inlineStr">
        <is>
          <t>Target Quarter</t>
        </is>
      </c>
      <c r="K9" s="39" t="inlineStr">
        <is>
          <t>Dependency / Risk</t>
        </is>
      </c>
      <c r="L9" s="39" t="inlineStr">
        <is>
          <t>Release Milestone</t>
        </is>
      </c>
    </row>
    <row r="10" ht="20" customHeight="1">
      <c r="A10" s="41" t="inlineStr">
        <is>
          <t>EPC-001</t>
        </is>
      </c>
      <c r="B10" s="40" t="inlineStr">
        <is>
          <t>Instant Bank Transfer (BI-FAST Integration)</t>
        </is>
      </c>
      <c r="C10" s="42" t="inlineStr">
        <is>
          <t>Checkout &amp; Payments</t>
        </is>
      </c>
      <c r="D10" s="42" t="inlineStr">
        <is>
          <t>Diana Putri</t>
        </is>
      </c>
      <c r="E10" s="42" t="inlineStr">
        <is>
          <t>Budi Hermawan</t>
        </is>
      </c>
      <c r="F10" s="54" t="n">
        <v>85</v>
      </c>
      <c r="G10" s="55" t="n">
        <v>75</v>
      </c>
      <c r="H10" s="49">
        <f>G10/F10</f>
        <v/>
      </c>
      <c r="I10" s="45" t="inlineStr">
        <is>
          <t>On Track</t>
        </is>
      </c>
      <c r="J10" s="42" t="inlineStr">
        <is>
          <t>Q1 2026</t>
        </is>
      </c>
      <c r="K10" s="42" t="inlineStr">
        <is>
          <t>Bank API rate limits</t>
        </is>
      </c>
      <c r="L10" s="44" t="inlineStr">
        <is>
          <t>v2.4.0</t>
        </is>
      </c>
    </row>
    <row r="11" ht="20" customHeight="1">
      <c r="A11" s="41" t="inlineStr">
        <is>
          <t>EPC-002</t>
        </is>
      </c>
      <c r="B11" s="40" t="inlineStr">
        <is>
          <t>Single-Sign-On (SSO) SAML 2.0 Enterprise</t>
        </is>
      </c>
      <c r="C11" s="42" t="inlineStr">
        <is>
          <t>Core Platform</t>
        </is>
      </c>
      <c r="D11" s="42" t="inlineStr">
        <is>
          <t>Faris Gunawan</t>
        </is>
      </c>
      <c r="E11" s="42" t="inlineStr">
        <is>
          <t>Alex Kurniawan</t>
        </is>
      </c>
      <c r="F11" s="54" t="n">
        <v>60</v>
      </c>
      <c r="G11" s="55" t="n">
        <v>48</v>
      </c>
      <c r="H11" s="49">
        <f>G11/F11</f>
        <v/>
      </c>
      <c r="I11" s="45" t="inlineStr">
        <is>
          <t>On Track</t>
        </is>
      </c>
      <c r="J11" s="42" t="inlineStr">
        <is>
          <t>Q1 2026</t>
        </is>
      </c>
      <c r="K11" s="42" t="inlineStr">
        <is>
          <t>Okta SCIM synchronization</t>
        </is>
      </c>
      <c r="L11" s="44" t="inlineStr">
        <is>
          <t>v2.4.0</t>
        </is>
      </c>
    </row>
    <row r="12" ht="20" customHeight="1">
      <c r="A12" s="41" t="inlineStr">
        <is>
          <t>EPC-003</t>
        </is>
      </c>
      <c r="B12" s="40" t="inlineStr">
        <is>
          <t>AI-Powered Product Recommendations Engine</t>
        </is>
      </c>
      <c r="C12" s="42" t="inlineStr">
        <is>
          <t>Growth &amp; Personalization</t>
        </is>
      </c>
      <c r="D12" s="42" t="inlineStr">
        <is>
          <t>Sarah Azhari</t>
        </is>
      </c>
      <c r="E12" s="42" t="inlineStr">
        <is>
          <t>Kevin Sanjaya</t>
        </is>
      </c>
      <c r="F12" s="54" t="n">
        <v>120</v>
      </c>
      <c r="G12" s="55" t="n">
        <v>60</v>
      </c>
      <c r="H12" s="49">
        <f>G12/F12</f>
        <v/>
      </c>
      <c r="I12" s="58" t="inlineStr">
        <is>
          <t>Needs Attention</t>
        </is>
      </c>
      <c r="J12" s="42" t="inlineStr">
        <is>
          <t>Q2 2026</t>
        </is>
      </c>
      <c r="K12" s="42" t="inlineStr">
        <is>
          <t>Feature store model latency</t>
        </is>
      </c>
      <c r="L12" s="44" t="inlineStr">
        <is>
          <t>v2.5.0</t>
        </is>
      </c>
    </row>
    <row r="13" ht="20" customHeight="1">
      <c r="A13" s="41" t="inlineStr">
        <is>
          <t>EPC-004</t>
        </is>
      </c>
      <c r="B13" s="40" t="inlineStr">
        <is>
          <t>Warehouse Real-Time Barcode Scanner App</t>
        </is>
      </c>
      <c r="C13" s="42" t="inlineStr">
        <is>
          <t>Logistics &amp; Ops</t>
        </is>
      </c>
      <c r="D13" s="42" t="inlineStr">
        <is>
          <t>Hendra Setiawan</t>
        </is>
      </c>
      <c r="E13" s="42" t="inlineStr">
        <is>
          <t>Rian Pratama</t>
        </is>
      </c>
      <c r="F13" s="54" t="n">
        <v>95</v>
      </c>
      <c r="G13" s="55" t="n">
        <v>90</v>
      </c>
      <c r="H13" s="49">
        <f>G13/F13</f>
        <v/>
      </c>
      <c r="I13" s="45" t="inlineStr">
        <is>
          <t>On Track</t>
        </is>
      </c>
      <c r="J13" s="42" t="inlineStr">
        <is>
          <t>Q1 2026</t>
        </is>
      </c>
      <c r="K13" s="42" t="inlineStr">
        <is>
          <t>Zebra hardware SDK driver</t>
        </is>
      </c>
      <c r="L13" s="44" t="inlineStr">
        <is>
          <t>v2.4.1</t>
        </is>
      </c>
    </row>
    <row r="14" ht="20" customHeight="1">
      <c r="A14" s="41" t="inlineStr">
        <is>
          <t>EPC-005</t>
        </is>
      </c>
      <c r="B14" s="40" t="inlineStr">
        <is>
          <t>Checkout Micro-Frontend (Next.js v15)</t>
        </is>
      </c>
      <c r="C14" s="42" t="inlineStr">
        <is>
          <t>Web Experience</t>
        </is>
      </c>
      <c r="D14" s="42" t="inlineStr">
        <is>
          <t>Lisa Amelia</t>
        </is>
      </c>
      <c r="E14" s="42" t="inlineStr">
        <is>
          <t>Budi Hermawan</t>
        </is>
      </c>
      <c r="F14" s="54" t="n">
        <v>110</v>
      </c>
      <c r="G14" s="55" t="n">
        <v>35</v>
      </c>
      <c r="H14" s="49">
        <f>G14/F14</f>
        <v/>
      </c>
      <c r="I14" s="45" t="inlineStr">
        <is>
          <t>On Track</t>
        </is>
      </c>
      <c r="J14" s="42" t="inlineStr">
        <is>
          <t>Q2 2026</t>
        </is>
      </c>
      <c r="K14" s="42" t="inlineStr">
        <is>
          <t>Legacy bundle tree-shaking</t>
        </is>
      </c>
      <c r="L14" s="44" t="inlineStr">
        <is>
          <t>v2.5.0</t>
        </is>
      </c>
    </row>
    <row r="15" ht="20" customHeight="1">
      <c r="A15" s="41" t="inlineStr">
        <is>
          <t>EPC-006</t>
        </is>
      </c>
      <c r="B15" s="40" t="inlineStr">
        <is>
          <t>Kafka Event Streaming Decoupling</t>
        </is>
      </c>
      <c r="C15" s="42" t="inlineStr">
        <is>
          <t>Core Platform</t>
        </is>
      </c>
      <c r="D15" s="42" t="inlineStr">
        <is>
          <t>Faris Gunawan</t>
        </is>
      </c>
      <c r="E15" s="42" t="inlineStr">
        <is>
          <t>Alex Kurniawan</t>
        </is>
      </c>
      <c r="F15" s="54" t="n">
        <v>75</v>
      </c>
      <c r="G15" s="55" t="n">
        <v>70</v>
      </c>
      <c r="H15" s="49">
        <f>G15/F15</f>
        <v/>
      </c>
      <c r="I15" s="45" t="inlineStr">
        <is>
          <t>On Track</t>
        </is>
      </c>
      <c r="J15" s="42" t="inlineStr">
        <is>
          <t>Q1 2026</t>
        </is>
      </c>
      <c r="K15" s="42" t="inlineStr">
        <is>
          <t>Consumer rebalance lag</t>
        </is>
      </c>
      <c r="L15" s="44" t="inlineStr">
        <is>
          <t>v2.4.0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6" customWidth="1" min="4" max="4"/>
    <col width="20" customWidth="1" min="5" max="5"/>
    <col width="18" customWidth="1" min="6" max="6"/>
    <col width="14" customWidth="1" min="7" max="7"/>
    <col width="18" customWidth="1" min="8" max="8"/>
    <col width="18" customWidth="1" min="9" max="9"/>
    <col width="16" customWidth="1" min="10" max="10"/>
    <col width="16" customWidth="1" min="11" max="11"/>
    <col width="16" customWidth="1" min="12" max="12"/>
    <col width="28" customWidth="1" min="13" max="13"/>
  </cols>
  <sheetData>
    <row r="1" ht="36" customHeight="1">
      <c r="A1" s="1" t="inlineStr">
        <is>
          <t>BUG &amp; DEFECT QUALITY REGISTER (STAGING &amp; PRODUCTION)</t>
        </is>
      </c>
    </row>
    <row r="2" ht="20" customHeight="1">
      <c r="A2" s="2" t="inlineStr">
        <is>
          <t>Defect Density, Escaped Bugs, Severity Triage, SLA Breach &amp; Root Cause Analysis</t>
        </is>
      </c>
    </row>
    <row r="3" ht="20" customHeight="1">
      <c r="A3" s="50" t="inlineStr">
        <is>
          <t>TOTAL LOGGED BUGS:</t>
        </is>
      </c>
      <c r="C3" s="51">
        <f>COUNTA(A10:A50)</f>
        <v/>
      </c>
      <c r="D3" s="50" t="inlineStr">
        <is>
          <t>ESCAPED TO PRODUCTION:</t>
        </is>
      </c>
      <c r="F3" s="59">
        <f>COUNTIF(D10:D50, "Production")</f>
        <v/>
      </c>
      <c r="G3" s="50" t="inlineStr">
        <is>
          <t>RESOLVED BUGS:</t>
        </is>
      </c>
      <c r="I3" s="60">
        <f>COUNTIF(G10:G50, "Resolved") + COUNTIF(G10:G50, "Closed")</f>
        <v/>
      </c>
    </row>
    <row r="9" ht="26" customHeight="1">
      <c r="A9" s="39" t="inlineStr">
        <is>
          <t>Bug ID</t>
        </is>
      </c>
      <c r="B9" s="39" t="inlineStr">
        <is>
          <t>Bug Summary Description</t>
        </is>
      </c>
      <c r="C9" s="39" t="inlineStr">
        <is>
          <t>Severity</t>
        </is>
      </c>
      <c r="D9" s="39" t="inlineStr">
        <is>
          <t>Environment</t>
        </is>
      </c>
      <c r="E9" s="39" t="inlineStr">
        <is>
          <t>Impacted Component</t>
        </is>
      </c>
      <c r="F9" s="39" t="inlineStr">
        <is>
          <t>Assigned Developer</t>
        </is>
      </c>
      <c r="G9" s="39" t="inlineStr">
        <is>
          <t>Defect Status</t>
        </is>
      </c>
      <c r="H9" s="39" t="inlineStr">
        <is>
          <t>Reported Date</t>
        </is>
      </c>
      <c r="I9" s="39" t="inlineStr">
        <is>
          <t>Resolved Date</t>
        </is>
      </c>
      <c r="J9" s="39" t="inlineStr">
        <is>
          <t>Resolution (Hrs)</t>
        </is>
      </c>
      <c r="K9" s="39" t="inlineStr">
        <is>
          <t>Target SLA (Hrs)</t>
        </is>
      </c>
      <c r="L9" s="39" t="inlineStr">
        <is>
          <t>SLA Compliance</t>
        </is>
      </c>
      <c r="M9" s="39" t="inlineStr">
        <is>
          <t>Root Cause Category</t>
        </is>
      </c>
    </row>
    <row r="10" ht="20" customHeight="1">
      <c r="A10" s="41" t="inlineStr">
        <is>
          <t>BUG-101</t>
        </is>
      </c>
      <c r="B10" s="61" t="inlineStr">
        <is>
          <t>Payment gateway 500 error when currency string contains symbols</t>
        </is>
      </c>
      <c r="C10" s="62" t="inlineStr">
        <is>
          <t>Critical</t>
        </is>
      </c>
      <c r="D10" s="44" t="inlineStr">
        <is>
          <t>Production</t>
        </is>
      </c>
      <c r="E10" s="42" t="inlineStr">
        <is>
          <t>Checkout Service</t>
        </is>
      </c>
      <c r="F10" s="42" t="inlineStr">
        <is>
          <t>Budi Hermawan</t>
        </is>
      </c>
      <c r="G10" s="45" t="inlineStr">
        <is>
          <t>Resolved</t>
        </is>
      </c>
      <c r="H10" s="42" t="inlineStr">
        <is>
          <t>2026-03-01 10:00</t>
        </is>
      </c>
      <c r="I10" s="42" t="inlineStr">
        <is>
          <t>2026-03-01 12:30</t>
        </is>
      </c>
      <c r="J10" s="48">
        <f>IF(I10="",0,ROUND((DATEVALUE(LEFT(I10,10))+TIMEVALUE(RIGHT(I10,5))-(DATEVALUE(LEFT(H10,10))+TIMEVALUE(RIGHT(H10,5))))*24,1))</f>
        <v/>
      </c>
      <c r="K10" s="44">
        <f>IF(C10="Critical",4,IF(C10="Major",8,IF(C10="Minor",24,72)))</f>
        <v/>
      </c>
      <c r="L10" s="44">
        <f>IF(OR(G10="Resolved",G10="Closed"),IF(J10&lt;=K10,"Met SLA","Breached"),"Pending")</f>
        <v/>
      </c>
      <c r="M10" s="42" t="inlineStr">
        <is>
          <t>Unhandled Regex Exception</t>
        </is>
      </c>
    </row>
    <row r="11" ht="20" customHeight="1">
      <c r="A11" s="41" t="inlineStr">
        <is>
          <t>BUG-102</t>
        </is>
      </c>
      <c r="B11" s="61" t="inlineStr">
        <is>
          <t>iOS App crashing on launch on iOS 18.2 beta builds</t>
        </is>
      </c>
      <c r="C11" s="58" t="inlineStr">
        <is>
          <t>Major</t>
        </is>
      </c>
      <c r="D11" s="44" t="inlineStr">
        <is>
          <t>Production</t>
        </is>
      </c>
      <c r="E11" s="42" t="inlineStr">
        <is>
          <t>iOS Native App</t>
        </is>
      </c>
      <c r="F11" s="42" t="inlineStr">
        <is>
          <t>Rendy Pratama</t>
        </is>
      </c>
      <c r="G11" s="45" t="inlineStr">
        <is>
          <t>Resolved</t>
        </is>
      </c>
      <c r="H11" s="42" t="inlineStr">
        <is>
          <t>2026-03-02 09:15</t>
        </is>
      </c>
      <c r="I11" s="42" t="inlineStr">
        <is>
          <t>2026-03-02 16:00</t>
        </is>
      </c>
      <c r="J11" s="48">
        <f>IF(I11="",0,ROUND((DATEVALUE(LEFT(I11,10))+TIMEVALUE(RIGHT(I11,5))-(DATEVALUE(LEFT(H11,10))+TIMEVALUE(RIGHT(H11,5))))*24,1))</f>
        <v/>
      </c>
      <c r="K11" s="44">
        <f>IF(C11="Critical",4,IF(C11="Major",8,IF(C11="Minor",24,72)))</f>
        <v/>
      </c>
      <c r="L11" s="44">
        <f>IF(OR(G11="Resolved",G11="Closed"),IF(J11&lt;=K11,"Met SLA","Breached"),"Pending")</f>
        <v/>
      </c>
      <c r="M11" s="42" t="inlineStr">
        <is>
          <t>Deprecated Framework API</t>
        </is>
      </c>
    </row>
    <row r="12" ht="20" customHeight="1">
      <c r="A12" s="41" t="inlineStr">
        <is>
          <t>BUG-103</t>
        </is>
      </c>
      <c r="B12" s="61" t="inlineStr">
        <is>
          <t>Inventory count negative when 2 users checkout simultaneously</t>
        </is>
      </c>
      <c r="C12" s="62" t="inlineStr">
        <is>
          <t>Critical</t>
        </is>
      </c>
      <c r="D12" s="44" t="inlineStr">
        <is>
          <t>Production</t>
        </is>
      </c>
      <c r="E12" s="42" t="inlineStr">
        <is>
          <t>Inventory DB</t>
        </is>
      </c>
      <c r="F12" s="42" t="inlineStr">
        <is>
          <t>Alex Kurniawan</t>
        </is>
      </c>
      <c r="G12" s="45" t="inlineStr">
        <is>
          <t>Resolved</t>
        </is>
      </c>
      <c r="H12" s="42" t="inlineStr">
        <is>
          <t>2026-03-03 14:00</t>
        </is>
      </c>
      <c r="I12" s="42" t="inlineStr">
        <is>
          <t>2026-03-03 17:15</t>
        </is>
      </c>
      <c r="J12" s="48">
        <f>IF(I12="",0,ROUND((DATEVALUE(LEFT(I12,10))+TIMEVALUE(RIGHT(I12,5))-(DATEVALUE(LEFT(H12,10))+TIMEVALUE(RIGHT(H12,5))))*24,1))</f>
        <v/>
      </c>
      <c r="K12" s="44">
        <f>IF(C12="Critical",4,IF(C12="Major",8,IF(C12="Minor",24,72)))</f>
        <v/>
      </c>
      <c r="L12" s="44">
        <f>IF(OR(G12="Resolved",G12="Closed"),IF(J12&lt;=K12,"Met SLA","Breached"),"Pending")</f>
        <v/>
      </c>
      <c r="M12" s="42" t="inlineStr">
        <is>
          <t>Missing Database Row Lock</t>
        </is>
      </c>
    </row>
    <row r="13" ht="20" customHeight="1">
      <c r="A13" s="41" t="inlineStr">
        <is>
          <t>BUG-104</t>
        </is>
      </c>
      <c r="B13" s="61" t="inlineStr">
        <is>
          <t>Notification badge not clearing after reading promotional inbox</t>
        </is>
      </c>
      <c r="C13" s="63" t="inlineStr">
        <is>
          <t>Trivial</t>
        </is>
      </c>
      <c r="D13" s="42" t="inlineStr">
        <is>
          <t>Staging</t>
        </is>
      </c>
      <c r="E13" s="42" t="inlineStr">
        <is>
          <t>Frontend Web</t>
        </is>
      </c>
      <c r="F13" s="42" t="inlineStr">
        <is>
          <t>Lisa Amelia</t>
        </is>
      </c>
      <c r="G13" s="45" t="inlineStr">
        <is>
          <t>Closed</t>
        </is>
      </c>
      <c r="H13" s="42" t="inlineStr">
        <is>
          <t>2026-03-04 11:30</t>
        </is>
      </c>
      <c r="I13" s="42" t="inlineStr">
        <is>
          <t>2026-03-05 14:00</t>
        </is>
      </c>
      <c r="J13" s="48">
        <f>IF(I13="",0,ROUND((DATEVALUE(LEFT(I13,10))+TIMEVALUE(RIGHT(I13,5))-(DATEVALUE(LEFT(H13,10))+TIMEVALUE(RIGHT(H13,5))))*24,1))</f>
        <v/>
      </c>
      <c r="K13" s="44">
        <f>IF(C13="Critical",4,IF(C13="Major",8,IF(C13="Minor",24,72)))</f>
        <v/>
      </c>
      <c r="L13" s="44">
        <f>IF(OR(G13="Resolved",G13="Closed"),IF(J13&lt;=K13,"Met SLA","Breached"),"Pending")</f>
        <v/>
      </c>
      <c r="M13" s="42" t="inlineStr">
        <is>
          <t>Frontend State Cache Sync</t>
        </is>
      </c>
    </row>
    <row r="14" ht="20" customHeight="1">
      <c r="A14" s="41" t="inlineStr">
        <is>
          <t>BUG-105</t>
        </is>
      </c>
      <c r="B14" s="61" t="inlineStr">
        <is>
          <t>User profile avatar upload failing for PNG format &gt; 5MB</t>
        </is>
      </c>
      <c r="C14" s="63" t="inlineStr">
        <is>
          <t>Minor</t>
        </is>
      </c>
      <c r="D14" s="44" t="inlineStr">
        <is>
          <t>Production</t>
        </is>
      </c>
      <c r="E14" s="42" t="inlineStr">
        <is>
          <t>User Service</t>
        </is>
      </c>
      <c r="F14" s="42" t="inlineStr">
        <is>
          <t>Kevin Sanjaya</t>
        </is>
      </c>
      <c r="G14" s="45" t="inlineStr">
        <is>
          <t>Resolved</t>
        </is>
      </c>
      <c r="H14" s="42" t="inlineStr">
        <is>
          <t>2026-03-05 08:45</t>
        </is>
      </c>
      <c r="I14" s="42" t="inlineStr">
        <is>
          <t>2026-03-06 10:00</t>
        </is>
      </c>
      <c r="J14" s="48">
        <f>IF(I14="",0,ROUND((DATEVALUE(LEFT(I14,10))+TIMEVALUE(RIGHT(I14,5))-(DATEVALUE(LEFT(H14,10))+TIMEVALUE(RIGHT(H14,5))))*24,1))</f>
        <v/>
      </c>
      <c r="K14" s="44">
        <f>IF(C14="Critical",4,IF(C14="Major",8,IF(C14="Minor",24,72)))</f>
        <v/>
      </c>
      <c r="L14" s="44">
        <f>IF(OR(G14="Resolved",G14="Closed"),IF(J14&lt;=K14,"Met SLA","Breached"),"Pending")</f>
        <v/>
      </c>
      <c r="M14" s="42" t="inlineStr">
        <is>
          <t>Nginx Upload Buffer Limit</t>
        </is>
      </c>
    </row>
    <row r="15" ht="20" customHeight="1">
      <c r="A15" s="41" t="inlineStr">
        <is>
          <t>BUG-106</t>
        </is>
      </c>
      <c r="B15" s="61" t="inlineStr">
        <is>
          <t>Order history filter date range offset by UTC timezone</t>
        </is>
      </c>
      <c r="C15" s="63" t="inlineStr">
        <is>
          <t>Minor</t>
        </is>
      </c>
      <c r="D15" s="44" t="inlineStr">
        <is>
          <t>Production</t>
        </is>
      </c>
      <c r="E15" s="42" t="inlineStr">
        <is>
          <t>Order Service</t>
        </is>
      </c>
      <c r="F15" s="42" t="inlineStr">
        <is>
          <t>Budi Hermawan</t>
        </is>
      </c>
      <c r="G15" s="46" t="inlineStr">
        <is>
          <t>Open</t>
        </is>
      </c>
      <c r="H15" s="42" t="inlineStr">
        <is>
          <t>2026-03-08 10:00</t>
        </is>
      </c>
      <c r="I15" s="42" t="inlineStr"/>
      <c r="J15" s="48">
        <f>IF(I15="",0,ROUND((DATEVALUE(LEFT(I15,10))+TIMEVALUE(RIGHT(I15,5))-(DATEVALUE(LEFT(H15,10))+TIMEVALUE(RIGHT(H15,5))))*24,1))</f>
        <v/>
      </c>
      <c r="K15" s="44">
        <f>IF(C15="Critical",4,IF(C15="Major",8,IF(C15="Minor",24,72)))</f>
        <v/>
      </c>
      <c r="L15" s="44">
        <f>IF(OR(G15="Resolved",G15="Closed"),IF(J15&lt;=K15,"Met SLA","Breached"),"Pending")</f>
        <v/>
      </c>
      <c r="M15" s="42" t="inlineStr">
        <is>
          <t>Timezone Parsing</t>
        </is>
      </c>
    </row>
    <row r="16" ht="20" customHeight="1">
      <c r="A16" s="41" t="inlineStr">
        <is>
          <t>BUG-107</t>
        </is>
      </c>
      <c r="B16" s="61" t="inlineStr">
        <is>
          <t>Search autocomplete dropdown laggy on mobile safari</t>
        </is>
      </c>
      <c r="C16" s="63" t="inlineStr">
        <is>
          <t>Minor</t>
        </is>
      </c>
      <c r="D16" s="42" t="inlineStr">
        <is>
          <t>Staging</t>
        </is>
      </c>
      <c r="E16" s="42" t="inlineStr">
        <is>
          <t>Search API</t>
        </is>
      </c>
      <c r="F16" s="42" t="inlineStr">
        <is>
          <t>Kevin Sanjaya</t>
        </is>
      </c>
      <c r="G16" s="58" t="inlineStr">
        <is>
          <t>In Progress</t>
        </is>
      </c>
      <c r="H16" s="42" t="inlineStr">
        <is>
          <t>2026-03-09 13:00</t>
        </is>
      </c>
      <c r="I16" s="42" t="inlineStr"/>
      <c r="J16" s="48">
        <f>IF(I16="",0,ROUND((DATEVALUE(LEFT(I16,10))+TIMEVALUE(RIGHT(I16,5))-(DATEVALUE(LEFT(H16,10))+TIMEVALUE(RIGHT(H16,5))))*24,1))</f>
        <v/>
      </c>
      <c r="K16" s="44">
        <f>IF(C16="Critical",4,IF(C16="Major",8,IF(C16="Minor",24,72)))</f>
        <v/>
      </c>
      <c r="L16" s="44">
        <f>IF(OR(G16="Resolved",G16="Closed"),IF(J16&lt;=K16,"Met SLA","Breached"),"Pending")</f>
        <v/>
      </c>
      <c r="M16" s="42" t="inlineStr">
        <is>
          <t>Missing Debounce Handler</t>
        </is>
      </c>
    </row>
  </sheetData>
  <mergeCells count="5">
    <mergeCell ref="A1:M1"/>
    <mergeCell ref="A2:M2"/>
    <mergeCell ref="D3:E3"/>
    <mergeCell ref="A3:B3"/>
    <mergeCell ref="G3:H3"/>
  </mergeCells>
  <conditionalFormatting sqref="L10:L50">
    <cfRule type="cellIs" priority="1" operator="equal" dxfId="0" stopIfTrue="1">
      <formula>"Met SLA"</formula>
    </cfRule>
    <cfRule type="cellIs" priority="2" operator="equal" dxfId="2" stopIfTrue="1">
      <formula>"Breached"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20" customWidth="1" min="9" max="9"/>
    <col width="26" customWidth="1" min="10" max="10"/>
    <col width="18" customWidth="1" min="11" max="11"/>
  </cols>
  <sheetData>
    <row r="1" ht="36" customHeight="1">
      <c r="A1" s="1" t="inlineStr">
        <is>
          <t>CONTINUOUS INTEGRATION &amp; DELIVERY (CI/CD) PIPELINE MONITORING</t>
        </is>
      </c>
    </row>
    <row r="2" ht="20" customHeight="1">
      <c r="A2" s="2" t="inlineStr">
        <is>
          <t>Build Runtimes, Pipeline Pass Rates, Flaky Tests, &amp; Automated Deployment Success</t>
        </is>
      </c>
    </row>
    <row r="3" ht="20" customHeight="1">
      <c r="A3" s="50" t="inlineStr">
        <is>
          <t>OVERALL PASS RATE:</t>
        </is>
      </c>
      <c r="C3" s="52">
        <f>SUM(E10:E25)/SUM(D10:D25)</f>
        <v/>
      </c>
      <c r="D3" s="50" t="inlineStr">
        <is>
          <t>AVG BUILD DURATION:</t>
        </is>
      </c>
      <c r="F3" s="51">
        <f>AVERAGE(G10:G25)&amp;" Mins"</f>
        <v/>
      </c>
      <c r="G3" s="50" t="inlineStr">
        <is>
          <t>TOTAL FLAKY TESTS:</t>
        </is>
      </c>
      <c r="I3" s="53">
        <f>SUM(H10:H25)</f>
        <v/>
      </c>
    </row>
    <row r="9" ht="26" customHeight="1">
      <c r="A9" s="39" t="inlineStr">
        <is>
          <t>Repository / Service</t>
        </is>
      </c>
      <c r="B9" s="39" t="inlineStr">
        <is>
          <t>Default Branch</t>
        </is>
      </c>
      <c r="C9" s="39" t="inlineStr">
        <is>
          <t>CI Tool</t>
        </is>
      </c>
      <c r="D9" s="39" t="inlineStr">
        <is>
          <t>Total Builds (Mo)</t>
        </is>
      </c>
      <c r="E9" s="39" t="inlineStr">
        <is>
          <t>Passed Builds</t>
        </is>
      </c>
      <c r="F9" s="39" t="inlineStr">
        <is>
          <t>Failed Builds</t>
        </is>
      </c>
      <c r="G9" s="39" t="inlineStr">
        <is>
          <t>Pass Rate %</t>
        </is>
      </c>
      <c r="H9" s="39" t="inlineStr">
        <is>
          <t>Avg Duration (Min)</t>
        </is>
      </c>
      <c r="I9" s="39" t="inlineStr">
        <is>
          <t>Flaky Tests Flagged</t>
        </is>
      </c>
      <c r="J9" s="39" t="inlineStr">
        <is>
          <t>Deployment Target</t>
        </is>
      </c>
      <c r="K9" s="39" t="inlineStr">
        <is>
          <t>Pipeline Maintainer</t>
        </is>
      </c>
    </row>
    <row r="10" ht="20" customHeight="1">
      <c r="A10" s="40" t="inlineStr">
        <is>
          <t>core-checkout-api</t>
        </is>
      </c>
      <c r="B10" s="42" t="inlineStr">
        <is>
          <t>main</t>
        </is>
      </c>
      <c r="C10" s="42" t="inlineStr">
        <is>
          <t>GitHub Actions</t>
        </is>
      </c>
      <c r="D10" s="64" t="n">
        <v>240</v>
      </c>
      <c r="E10" s="55" t="n">
        <v>234</v>
      </c>
      <c r="F10" s="65">
        <f>D10-E10</f>
        <v/>
      </c>
      <c r="G10" s="49">
        <f>E10/D10</f>
        <v/>
      </c>
      <c r="H10" s="48" t="n">
        <v>4.2</v>
      </c>
      <c r="I10" s="66" t="n">
        <v>2</v>
      </c>
      <c r="J10" s="42" t="inlineStr">
        <is>
          <t>AWS EKS Production</t>
        </is>
      </c>
      <c r="K10" s="42" t="inlineStr">
        <is>
          <t>Alex Kurniawan</t>
        </is>
      </c>
    </row>
    <row r="11" ht="20" customHeight="1">
      <c r="A11" s="40" t="inlineStr">
        <is>
          <t>frontend-web-portal</t>
        </is>
      </c>
      <c r="B11" s="42" t="inlineStr">
        <is>
          <t>main</t>
        </is>
      </c>
      <c r="C11" s="42" t="inlineStr">
        <is>
          <t>GitHub Actions</t>
        </is>
      </c>
      <c r="D11" s="64" t="n">
        <v>310</v>
      </c>
      <c r="E11" s="55" t="n">
        <v>298</v>
      </c>
      <c r="F11" s="65">
        <f>D11-E11</f>
        <v/>
      </c>
      <c r="G11" s="49">
        <f>E11/D11</f>
        <v/>
      </c>
      <c r="H11" s="48" t="n">
        <v>5.8</v>
      </c>
      <c r="I11" s="66" t="n">
        <v>5</v>
      </c>
      <c r="J11" s="42" t="inlineStr">
        <is>
          <t>Vercel / Cloudflare</t>
        </is>
      </c>
      <c r="K11" s="42" t="inlineStr">
        <is>
          <t>Lisa Amelia</t>
        </is>
      </c>
    </row>
    <row r="12" ht="20" customHeight="1">
      <c r="A12" s="40" t="inlineStr">
        <is>
          <t>mobile-customer-app</t>
        </is>
      </c>
      <c r="B12" s="42" t="inlineStr">
        <is>
          <t>develop</t>
        </is>
      </c>
      <c r="C12" s="42" t="inlineStr">
        <is>
          <t>GitLab CI Runner</t>
        </is>
      </c>
      <c r="D12" s="64" t="n">
        <v>180</v>
      </c>
      <c r="E12" s="55" t="n">
        <v>168</v>
      </c>
      <c r="F12" s="65">
        <f>D12-E12</f>
        <v/>
      </c>
      <c r="G12" s="49">
        <f>E12/D12</f>
        <v/>
      </c>
      <c r="H12" s="48" t="n">
        <v>12.5</v>
      </c>
      <c r="I12" s="66" t="n">
        <v>8</v>
      </c>
      <c r="J12" s="42" t="inlineStr">
        <is>
          <t>Firebase App Distribution</t>
        </is>
      </c>
      <c r="K12" s="42" t="inlineStr">
        <is>
          <t>Rendy Pratama</t>
        </is>
      </c>
    </row>
    <row r="13" ht="20" customHeight="1">
      <c r="A13" s="40" t="inlineStr">
        <is>
          <t>inventory-service</t>
        </is>
      </c>
      <c r="B13" s="42" t="inlineStr">
        <is>
          <t>main</t>
        </is>
      </c>
      <c r="C13" s="42" t="inlineStr">
        <is>
          <t>GitHub Actions</t>
        </is>
      </c>
      <c r="D13" s="64" t="n">
        <v>145</v>
      </c>
      <c r="E13" s="55" t="n">
        <v>142</v>
      </c>
      <c r="F13" s="65">
        <f>D13-E13</f>
        <v/>
      </c>
      <c r="G13" s="49">
        <f>E13/D13</f>
        <v/>
      </c>
      <c r="H13" s="48" t="n">
        <v>3.8</v>
      </c>
      <c r="I13" s="66" t="n">
        <v>1</v>
      </c>
      <c r="J13" s="42" t="inlineStr">
        <is>
          <t>AWS EKS Production</t>
        </is>
      </c>
      <c r="K13" s="42" t="inlineStr">
        <is>
          <t>Alex Kurniawan</t>
        </is>
      </c>
    </row>
    <row r="14" ht="20" customHeight="1">
      <c r="A14" s="40" t="inlineStr">
        <is>
          <t>auth-identity-service</t>
        </is>
      </c>
      <c r="B14" s="42" t="inlineStr">
        <is>
          <t>main</t>
        </is>
      </c>
      <c r="C14" s="42" t="inlineStr">
        <is>
          <t>GitHub Actions</t>
        </is>
      </c>
      <c r="D14" s="64" t="n">
        <v>120</v>
      </c>
      <c r="E14" s="55" t="n">
        <v>118</v>
      </c>
      <c r="F14" s="65">
        <f>D14-E14</f>
        <v/>
      </c>
      <c r="G14" s="49">
        <f>E14/D14</f>
        <v/>
      </c>
      <c r="H14" s="48" t="n">
        <v>3.2</v>
      </c>
      <c r="I14" s="42" t="n">
        <v>0</v>
      </c>
      <c r="J14" s="42" t="inlineStr">
        <is>
          <t>AWS ECS Fargate</t>
        </is>
      </c>
      <c r="K14" s="42" t="inlineStr">
        <is>
          <t>Kevin Sanjaya</t>
        </is>
      </c>
    </row>
    <row r="15" ht="20" customHeight="1">
      <c r="A15" s="40" t="inlineStr">
        <is>
          <t>data-warehouse-dbt</t>
        </is>
      </c>
      <c r="B15" s="42" t="inlineStr">
        <is>
          <t>main</t>
        </is>
      </c>
      <c r="C15" s="42" t="inlineStr">
        <is>
          <t>GitHub Actions</t>
        </is>
      </c>
      <c r="D15" s="64" t="n">
        <v>95</v>
      </c>
      <c r="E15" s="55" t="n">
        <v>93</v>
      </c>
      <c r="F15" s="65">
        <f>D15-E15</f>
        <v/>
      </c>
      <c r="G15" s="49">
        <f>E15/D15</f>
        <v/>
      </c>
      <c r="H15" s="48" t="n">
        <v>8.5</v>
      </c>
      <c r="I15" s="66" t="n">
        <v>3</v>
      </c>
      <c r="J15" s="42" t="inlineStr">
        <is>
          <t>BigQuery Production</t>
        </is>
      </c>
      <c r="K15" s="42" t="inlineStr">
        <is>
          <t>Bambang Wijaya</t>
        </is>
      </c>
    </row>
    <row r="16" ht="20" customHeight="1">
      <c r="A16" s="40" t="inlineStr">
        <is>
          <t>notifications-worker</t>
        </is>
      </c>
      <c r="B16" s="42" t="inlineStr">
        <is>
          <t>main</t>
        </is>
      </c>
      <c r="C16" s="42" t="inlineStr">
        <is>
          <t>GitHub Actions</t>
        </is>
      </c>
      <c r="D16" s="64" t="n">
        <v>80</v>
      </c>
      <c r="E16" s="55" t="n">
        <v>79</v>
      </c>
      <c r="F16" s="65">
        <f>D16-E16</f>
        <v/>
      </c>
      <c r="G16" s="49">
        <f>E16/D16</f>
        <v/>
      </c>
      <c r="H16" s="48" t="n">
        <v>2.4</v>
      </c>
      <c r="I16" s="42" t="n">
        <v>0</v>
      </c>
      <c r="J16" s="42" t="inlineStr">
        <is>
          <t>AWS Lambda Serverless</t>
        </is>
      </c>
      <c r="K16" s="42" t="inlineStr">
        <is>
          <t>Budi Hermawan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18" customWidth="1" min="4" max="4"/>
    <col width="22" customWidth="1" min="5" max="5"/>
    <col width="18" customWidth="1" min="6" max="6"/>
    <col width="18" customWidth="1" min="7" max="7"/>
    <col width="18" customWidth="1" min="8" max="8"/>
    <col width="18" customWidth="1" min="9" max="9"/>
    <col width="20" customWidth="1" min="10" max="10"/>
    <col width="18" customWidth="1" min="11" max="11"/>
    <col width="18" customWidth="1" min="12" max="12"/>
  </cols>
  <sheetData>
    <row r="1" ht="36" customHeight="1">
      <c r="A1" s="1" t="inlineStr">
        <is>
          <t>STATIC CODE ANALYSIS &amp; TECHNICAL DEBT (SONARQUBE)</t>
        </is>
      </c>
    </row>
    <row r="2" ht="20" customHeight="1">
      <c r="A2" s="2" t="inlineStr">
        <is>
          <t>Code Coverage, Maintainability Rating, Code Smells, &amp; Quality Gate Governance</t>
        </is>
      </c>
    </row>
    <row r="3" ht="20" customHeight="1">
      <c r="A3" s="50" t="inlineStr">
        <is>
          <t>AVERAGE CODE COVERAGE:</t>
        </is>
      </c>
      <c r="C3" s="52">
        <f>AVERAGE(D10:D25)</f>
        <v/>
      </c>
      <c r="D3" s="50" t="inlineStr">
        <is>
          <t>TOTAL TECHNICAL DEBT:</t>
        </is>
      </c>
      <c r="F3" s="53">
        <f>SUM(H10:H25)&amp;" Days"</f>
        <v/>
      </c>
      <c r="G3" s="50" t="inlineStr">
        <is>
          <t>QUALITY GATES PASSED:</t>
        </is>
      </c>
      <c r="I3" s="51">
        <f>COUNTIF(I10:I25, "Passed")&amp;" / "&amp;COUNTA(A10:A25)</f>
        <v/>
      </c>
    </row>
    <row r="9" ht="26" customHeight="1">
      <c r="A9" s="39" t="inlineStr">
        <is>
          <t>Repository / Microservice</t>
        </is>
      </c>
      <c r="B9" s="39" t="inlineStr">
        <is>
          <t>Primary Language</t>
        </is>
      </c>
      <c r="C9" s="39" t="inlineStr">
        <is>
          <t>Lines of Code (LOC)</t>
        </is>
      </c>
      <c r="D9" s="39" t="inlineStr">
        <is>
          <t>Test Coverage %</t>
        </is>
      </c>
      <c r="E9" s="39" t="inlineStr">
        <is>
          <t>Maintainability Rating</t>
        </is>
      </c>
      <c r="F9" s="39" t="inlineStr">
        <is>
          <t>Code Smells Count</t>
        </is>
      </c>
      <c r="G9" s="39" t="inlineStr">
        <is>
          <t>Duplicated Lines %</t>
        </is>
      </c>
      <c r="H9" s="39" t="inlineStr">
        <is>
          <t>Tech Debt (Days)</t>
        </is>
      </c>
      <c r="I9" s="39" t="inlineStr">
        <is>
          <t>Quality Gate Status</t>
        </is>
      </c>
      <c r="J9" s="39" t="inlineStr">
        <is>
          <t>Open Vulnerabilities</t>
        </is>
      </c>
      <c r="K9" s="39" t="inlineStr">
        <is>
          <t>Security Hotspots</t>
        </is>
      </c>
      <c r="L9" s="39" t="inlineStr">
        <is>
          <t>Lead Architect</t>
        </is>
      </c>
    </row>
    <row r="10" ht="20" customHeight="1">
      <c r="A10" s="40" t="inlineStr">
        <is>
          <t>core-checkout-api</t>
        </is>
      </c>
      <c r="B10" s="42" t="inlineStr">
        <is>
          <t>Golang 1.22</t>
        </is>
      </c>
      <c r="C10" s="64" t="n">
        <v>48500</v>
      </c>
      <c r="D10" s="67" t="n">
        <v>0.885</v>
      </c>
      <c r="E10" s="42" t="inlineStr">
        <is>
          <t>A - Clean</t>
        </is>
      </c>
      <c r="F10" s="42" t="n">
        <v>14</v>
      </c>
      <c r="G10" s="68" t="n">
        <v>0.018</v>
      </c>
      <c r="H10" s="57" t="n">
        <v>4.5</v>
      </c>
      <c r="I10" s="45" t="inlineStr">
        <is>
          <t>Passed</t>
        </is>
      </c>
      <c r="J10" s="42" t="n">
        <v>0</v>
      </c>
      <c r="K10" s="42" t="n">
        <v>2</v>
      </c>
      <c r="L10" s="42" t="inlineStr">
        <is>
          <t>Budi Hermawan</t>
        </is>
      </c>
    </row>
    <row r="11" ht="20" customHeight="1">
      <c r="A11" s="40" t="inlineStr">
        <is>
          <t>frontend-web-portal</t>
        </is>
      </c>
      <c r="B11" s="42" t="inlineStr">
        <is>
          <t>TypeScript / Next.js</t>
        </is>
      </c>
      <c r="C11" s="64" t="n">
        <v>62000</v>
      </c>
      <c r="D11" s="67" t="n">
        <v>0.792</v>
      </c>
      <c r="E11" s="42" t="inlineStr">
        <is>
          <t>B - Moderate</t>
        </is>
      </c>
      <c r="F11" s="42" t="n">
        <v>42</v>
      </c>
      <c r="G11" s="68" t="n">
        <v>0.035</v>
      </c>
      <c r="H11" s="57" t="n">
        <v>12</v>
      </c>
      <c r="I11" s="45" t="inlineStr">
        <is>
          <t>Passed</t>
        </is>
      </c>
      <c r="J11" s="42" t="n">
        <v>0</v>
      </c>
      <c r="K11" s="42" t="n">
        <v>5</v>
      </c>
      <c r="L11" s="42" t="inlineStr">
        <is>
          <t>Lisa Amelia</t>
        </is>
      </c>
    </row>
    <row r="12" ht="20" customHeight="1">
      <c r="A12" s="40" t="inlineStr">
        <is>
          <t>mobile-customer-app</t>
        </is>
      </c>
      <c r="B12" s="42" t="inlineStr">
        <is>
          <t>Kotlin &amp; Swift</t>
        </is>
      </c>
      <c r="C12" s="64" t="n">
        <v>84000</v>
      </c>
      <c r="D12" s="67" t="n">
        <v>0.76</v>
      </c>
      <c r="E12" s="42" t="inlineStr">
        <is>
          <t>B - Moderate</t>
        </is>
      </c>
      <c r="F12" s="42" t="n">
        <v>58</v>
      </c>
      <c r="G12" s="68" t="n">
        <v>0.042</v>
      </c>
      <c r="H12" s="57" t="n">
        <v>16.5</v>
      </c>
      <c r="I12" s="45" t="inlineStr">
        <is>
          <t>Passed</t>
        </is>
      </c>
      <c r="J12" s="42" t="n">
        <v>0</v>
      </c>
      <c r="K12" s="42" t="n">
        <v>4</v>
      </c>
      <c r="L12" s="42" t="inlineStr">
        <is>
          <t>Rendy Pratama</t>
        </is>
      </c>
    </row>
    <row r="13" ht="20" customHeight="1">
      <c r="A13" s="40" t="inlineStr">
        <is>
          <t>inventory-service</t>
        </is>
      </c>
      <c r="B13" s="42" t="inlineStr">
        <is>
          <t>Golang 1.22</t>
        </is>
      </c>
      <c r="C13" s="64" t="n">
        <v>32000</v>
      </c>
      <c r="D13" s="67" t="n">
        <v>0.91</v>
      </c>
      <c r="E13" s="42" t="inlineStr">
        <is>
          <t>A - Clean</t>
        </is>
      </c>
      <c r="F13" s="42" t="n">
        <v>8</v>
      </c>
      <c r="G13" s="68" t="n">
        <v>0.012</v>
      </c>
      <c r="H13" s="57" t="n">
        <v>2</v>
      </c>
      <c r="I13" s="45" t="inlineStr">
        <is>
          <t>Passed</t>
        </is>
      </c>
      <c r="J13" s="42" t="n">
        <v>0</v>
      </c>
      <c r="K13" s="42" t="n">
        <v>1</v>
      </c>
      <c r="L13" s="42" t="inlineStr">
        <is>
          <t>Alex Kurniawan</t>
        </is>
      </c>
    </row>
    <row r="14" ht="20" customHeight="1">
      <c r="A14" s="40" t="inlineStr">
        <is>
          <t>auth-identity-service</t>
        </is>
      </c>
      <c r="B14" s="42" t="inlineStr">
        <is>
          <t>Python / FastAPI</t>
        </is>
      </c>
      <c r="C14" s="64" t="n">
        <v>28000</v>
      </c>
      <c r="D14" s="67" t="n">
        <v>0.9399999999999999</v>
      </c>
      <c r="E14" s="42" t="inlineStr">
        <is>
          <t>A - Clean</t>
        </is>
      </c>
      <c r="F14" s="42" t="n">
        <v>6</v>
      </c>
      <c r="G14" s="68" t="n">
        <v>0.008999999999999999</v>
      </c>
      <c r="H14" s="57" t="n">
        <v>1.5</v>
      </c>
      <c r="I14" s="45" t="inlineStr">
        <is>
          <t>Passed</t>
        </is>
      </c>
      <c r="J14" s="42" t="n">
        <v>0</v>
      </c>
      <c r="K14" s="42" t="n">
        <v>0</v>
      </c>
      <c r="L14" s="42" t="inlineStr">
        <is>
          <t>Kevin Sanjaya</t>
        </is>
      </c>
    </row>
    <row r="15" ht="20" customHeight="1">
      <c r="A15" s="40" t="inlineStr">
        <is>
          <t>data-warehouse-dbt</t>
        </is>
      </c>
      <c r="B15" s="42" t="inlineStr">
        <is>
          <t>SQL &amp; Python</t>
        </is>
      </c>
      <c r="C15" s="64" t="n">
        <v>19500</v>
      </c>
      <c r="D15" s="67" t="n">
        <v>0.82</v>
      </c>
      <c r="E15" s="42" t="inlineStr">
        <is>
          <t>A - Clean</t>
        </is>
      </c>
      <c r="F15" s="42" t="n">
        <v>12</v>
      </c>
      <c r="G15" s="68" t="n">
        <v>0.021</v>
      </c>
      <c r="H15" s="57" t="n">
        <v>3</v>
      </c>
      <c r="I15" s="45" t="inlineStr">
        <is>
          <t>Passed</t>
        </is>
      </c>
      <c r="J15" s="42" t="n">
        <v>0</v>
      </c>
      <c r="K15" s="42" t="n">
        <v>0</v>
      </c>
      <c r="L15" s="42" t="inlineStr">
        <is>
          <t>Bambang Wijaya</t>
        </is>
      </c>
    </row>
    <row r="16" ht="20" customHeight="1">
      <c r="A16" s="40" t="inlineStr">
        <is>
          <t>notifications-worker</t>
        </is>
      </c>
      <c r="B16" s="42" t="inlineStr">
        <is>
          <t>Node.js 20</t>
        </is>
      </c>
      <c r="C16" s="64" t="n">
        <v>15200</v>
      </c>
      <c r="D16" s="67" t="n">
        <v>0.855</v>
      </c>
      <c r="E16" s="42" t="inlineStr">
        <is>
          <t>A - Clean</t>
        </is>
      </c>
      <c r="F16" s="42" t="n">
        <v>9</v>
      </c>
      <c r="G16" s="68" t="n">
        <v>0.015</v>
      </c>
      <c r="H16" s="57" t="n">
        <v>2.5</v>
      </c>
      <c r="I16" s="45" t="inlineStr">
        <is>
          <t>Passed</t>
        </is>
      </c>
      <c r="J16" s="42" t="n">
        <v>0</v>
      </c>
      <c r="K16" s="42" t="n">
        <v>1</v>
      </c>
      <c r="L16" s="42" t="inlineStr">
        <is>
          <t>Budi Hermawan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24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  <col width="18" customWidth="1" min="9" max="9"/>
    <col width="22" customWidth="1" min="10" max="10"/>
    <col width="18" customWidth="1" min="11" max="11"/>
  </cols>
  <sheetData>
    <row r="1" ht="36" customHeight="1">
      <c r="A1" s="1" t="inlineStr">
        <is>
          <t>ENGINEERING POD CAPACITY PLANNING &amp; RESOURCE ALLOCATION</t>
        </is>
      </c>
    </row>
    <row r="2" ht="20" customHeight="1">
      <c r="A2" s="2" t="inlineStr">
        <is>
          <t>Team Capacity, Hours Allocation, Focus Ratio (Features vs Tech Debt vs Bugs)</t>
        </is>
      </c>
    </row>
    <row r="3" ht="20" customHeight="1">
      <c r="A3" s="50" t="inlineStr">
        <is>
          <t>TOTAL DEV WORKFORCE:</t>
        </is>
      </c>
      <c r="C3" s="51">
        <f>COUNTA(A10:A35)</f>
        <v/>
      </c>
      <c r="D3" s="50" t="inlineStr">
        <is>
          <t>TOTAL SPRINT HOURS:</t>
        </is>
      </c>
      <c r="F3" s="69">
        <f>SUM(E10:E35)&amp;" Hrs"</f>
        <v/>
      </c>
      <c r="G3" s="50" t="inlineStr">
        <is>
          <t>AVG NEW FEATURE FOCUS:</t>
        </is>
      </c>
      <c r="I3" s="52">
        <f>AVERAGE(F10:F35)</f>
        <v/>
      </c>
    </row>
    <row r="9" ht="26" customHeight="1">
      <c r="A9" s="39" t="inlineStr">
        <is>
          <t>Engineer Name</t>
        </is>
      </c>
      <c r="B9" s="39" t="inlineStr">
        <is>
          <t>Squad / Pod Name</t>
        </is>
      </c>
      <c r="C9" s="39" t="inlineStr">
        <is>
          <t>Engineering Role</t>
        </is>
      </c>
      <c r="D9" s="39" t="inlineStr">
        <is>
          <t>Seniority</t>
        </is>
      </c>
      <c r="E9" s="39" t="inlineStr">
        <is>
          <t>Avail Sprint Hours</t>
        </is>
      </c>
      <c r="F9" s="39" t="inlineStr">
        <is>
          <t>New Features %</t>
        </is>
      </c>
      <c r="G9" s="39" t="inlineStr">
        <is>
          <t>Bug Fixes %</t>
        </is>
      </c>
      <c r="H9" s="39" t="inlineStr">
        <is>
          <t>Tech Debt %</t>
        </is>
      </c>
      <c r="I9" s="39" t="inlineStr">
        <is>
          <t>On-Call Support %</t>
        </is>
      </c>
      <c r="J9" s="39" t="inlineStr">
        <is>
          <t>Estimated Velocity (Pts)</t>
        </is>
      </c>
      <c r="K9" s="39" t="inlineStr">
        <is>
          <t>Pod Lead</t>
        </is>
      </c>
    </row>
    <row r="10" ht="20" customHeight="1">
      <c r="A10" s="40" t="inlineStr">
        <is>
          <t>Budi Hermawan</t>
        </is>
      </c>
      <c r="B10" s="41" t="inlineStr">
        <is>
          <t>Checkout &amp; Payments</t>
        </is>
      </c>
      <c r="C10" s="42" t="inlineStr">
        <is>
          <t>Backend Engineer</t>
        </is>
      </c>
      <c r="D10" s="42" t="inlineStr">
        <is>
          <t>Senior / Lead</t>
        </is>
      </c>
      <c r="E10" s="70" t="n">
        <v>75</v>
      </c>
      <c r="F10" s="67" t="n">
        <v>0.65</v>
      </c>
      <c r="G10" s="68" t="n">
        <v>0.15</v>
      </c>
      <c r="H10" s="68" t="n">
        <v>0.1</v>
      </c>
      <c r="I10" s="68" t="n">
        <v>0.1</v>
      </c>
      <c r="J10" s="71" t="n">
        <v>24</v>
      </c>
      <c r="K10" s="42" t="inlineStr">
        <is>
          <t>Budi Hermawan</t>
        </is>
      </c>
    </row>
    <row r="11" ht="20" customHeight="1">
      <c r="A11" s="40" t="inlineStr">
        <is>
          <t>Taufik Ramli</t>
        </is>
      </c>
      <c r="B11" s="41" t="inlineStr">
        <is>
          <t>Checkout &amp; Payments</t>
        </is>
      </c>
      <c r="C11" s="42" t="inlineStr">
        <is>
          <t>Backend Engineer</t>
        </is>
      </c>
      <c r="D11" s="42" t="inlineStr">
        <is>
          <t>Mid-Level</t>
        </is>
      </c>
      <c r="E11" s="70" t="n">
        <v>80</v>
      </c>
      <c r="F11" s="67" t="n">
        <v>0.7</v>
      </c>
      <c r="G11" s="68" t="n">
        <v>0.15</v>
      </c>
      <c r="H11" s="68" t="n">
        <v>0.1</v>
      </c>
      <c r="I11" s="68" t="n">
        <v>0.05</v>
      </c>
      <c r="J11" s="71" t="n">
        <v>20</v>
      </c>
      <c r="K11" s="42" t="inlineStr">
        <is>
          <t>Budi Hermawan</t>
        </is>
      </c>
    </row>
    <row r="12" ht="20" customHeight="1">
      <c r="A12" s="40" t="inlineStr">
        <is>
          <t>Agus Kurniawan</t>
        </is>
      </c>
      <c r="B12" s="41" t="inlineStr">
        <is>
          <t>Checkout &amp; Payments</t>
        </is>
      </c>
      <c r="C12" s="42" t="inlineStr">
        <is>
          <t>QA Automation</t>
        </is>
      </c>
      <c r="D12" s="42" t="inlineStr">
        <is>
          <t>Senior</t>
        </is>
      </c>
      <c r="E12" s="70" t="n">
        <v>80</v>
      </c>
      <c r="F12" s="67" t="n">
        <v>0.6</v>
      </c>
      <c r="G12" s="68" t="n">
        <v>0.25</v>
      </c>
      <c r="H12" s="68" t="n">
        <v>0.1</v>
      </c>
      <c r="I12" s="68" t="n">
        <v>0.05</v>
      </c>
      <c r="J12" s="71" t="n">
        <v>18</v>
      </c>
      <c r="K12" s="42" t="inlineStr">
        <is>
          <t>Budi Hermawan</t>
        </is>
      </c>
    </row>
    <row r="13" ht="20" customHeight="1">
      <c r="A13" s="40" t="inlineStr">
        <is>
          <t>Lisa Amelia</t>
        </is>
      </c>
      <c r="B13" s="41" t="inlineStr">
        <is>
          <t>Web Experience</t>
        </is>
      </c>
      <c r="C13" s="42" t="inlineStr">
        <is>
          <t>Frontend Engineer</t>
        </is>
      </c>
      <c r="D13" s="42" t="inlineStr">
        <is>
          <t>Senior</t>
        </is>
      </c>
      <c r="E13" s="70" t="n">
        <v>75</v>
      </c>
      <c r="F13" s="67" t="n">
        <v>0.7</v>
      </c>
      <c r="G13" s="68" t="n">
        <v>0.15</v>
      </c>
      <c r="H13" s="68" t="n">
        <v>0.1</v>
      </c>
      <c r="I13" s="68" t="n">
        <v>0.05</v>
      </c>
      <c r="J13" s="71" t="n">
        <v>22</v>
      </c>
      <c r="K13" s="42" t="inlineStr">
        <is>
          <t>Lisa Amelia</t>
        </is>
      </c>
    </row>
    <row r="14" ht="20" customHeight="1">
      <c r="A14" s="40" t="inlineStr">
        <is>
          <t>Doni Setiawan</t>
        </is>
      </c>
      <c r="B14" s="41" t="inlineStr">
        <is>
          <t>Web Experience</t>
        </is>
      </c>
      <c r="C14" s="42" t="inlineStr">
        <is>
          <t>Frontend Engineer</t>
        </is>
      </c>
      <c r="D14" s="42" t="inlineStr">
        <is>
          <t>Mid-Level</t>
        </is>
      </c>
      <c r="E14" s="70" t="n">
        <v>80</v>
      </c>
      <c r="F14" s="67" t="n">
        <v>0.75</v>
      </c>
      <c r="G14" s="68" t="n">
        <v>0.15</v>
      </c>
      <c r="H14" s="68" t="n">
        <v>0.1</v>
      </c>
      <c r="I14" s="68" t="n">
        <v>0</v>
      </c>
      <c r="J14" s="71" t="n">
        <v>18</v>
      </c>
      <c r="K14" s="42" t="inlineStr">
        <is>
          <t>Lisa Amelia</t>
        </is>
      </c>
    </row>
    <row r="15" ht="20" customHeight="1">
      <c r="A15" s="40" t="inlineStr">
        <is>
          <t>Rendy Pratama</t>
        </is>
      </c>
      <c r="B15" s="41" t="inlineStr">
        <is>
          <t>Growth &amp; Mobile</t>
        </is>
      </c>
      <c r="C15" s="42" t="inlineStr">
        <is>
          <t>Mobile Engineer (Android)</t>
        </is>
      </c>
      <c r="D15" s="42" t="inlineStr">
        <is>
          <t>Senior</t>
        </is>
      </c>
      <c r="E15" s="70" t="n">
        <v>75</v>
      </c>
      <c r="F15" s="67" t="n">
        <v>0.65</v>
      </c>
      <c r="G15" s="68" t="n">
        <v>0.2</v>
      </c>
      <c r="H15" s="68" t="n">
        <v>0.1</v>
      </c>
      <c r="I15" s="68" t="n">
        <v>0.05</v>
      </c>
      <c r="J15" s="71" t="n">
        <v>20</v>
      </c>
      <c r="K15" s="42" t="inlineStr">
        <is>
          <t>Rendy Pratama</t>
        </is>
      </c>
    </row>
    <row r="16" ht="20" customHeight="1">
      <c r="A16" s="40" t="inlineStr">
        <is>
          <t>Clara Shinta</t>
        </is>
      </c>
      <c r="B16" s="41" t="inlineStr">
        <is>
          <t>Growth &amp; Mobile</t>
        </is>
      </c>
      <c r="C16" s="42" t="inlineStr">
        <is>
          <t>Mobile Engineer (iOS)</t>
        </is>
      </c>
      <c r="D16" s="42" t="inlineStr">
        <is>
          <t>Senior</t>
        </is>
      </c>
      <c r="E16" s="70" t="n">
        <v>75</v>
      </c>
      <c r="F16" s="67" t="n">
        <v>0.65</v>
      </c>
      <c r="G16" s="68" t="n">
        <v>0.2</v>
      </c>
      <c r="H16" s="68" t="n">
        <v>0.1</v>
      </c>
      <c r="I16" s="68" t="n">
        <v>0.05</v>
      </c>
      <c r="J16" s="71" t="n">
        <v>20</v>
      </c>
      <c r="K16" s="42" t="inlineStr">
        <is>
          <t>Rendy Pratama</t>
        </is>
      </c>
    </row>
    <row r="17" ht="20" customHeight="1">
      <c r="A17" s="40" t="inlineStr">
        <is>
          <t>Alex Kurniawan</t>
        </is>
      </c>
      <c r="B17" s="41" t="inlineStr">
        <is>
          <t>Core Platform &amp; Infra</t>
        </is>
      </c>
      <c r="C17" s="42" t="inlineStr">
        <is>
          <t>DevOps / SRE</t>
        </is>
      </c>
      <c r="D17" s="42" t="inlineStr">
        <is>
          <t>Staff Engineer</t>
        </is>
      </c>
      <c r="E17" s="70" t="n">
        <v>70</v>
      </c>
      <c r="F17" s="67" t="n">
        <v>0.4</v>
      </c>
      <c r="G17" s="68" t="n">
        <v>0.2</v>
      </c>
      <c r="H17" s="68" t="n">
        <v>0.25</v>
      </c>
      <c r="I17" s="68" t="n">
        <v>0.15</v>
      </c>
      <c r="J17" s="71" t="n">
        <v>22</v>
      </c>
      <c r="K17" s="42" t="inlineStr">
        <is>
          <t>Alex Kurniawan</t>
        </is>
      </c>
    </row>
    <row r="18" ht="20" customHeight="1">
      <c r="A18" s="40" t="inlineStr">
        <is>
          <t>Kevin Sanjaya</t>
        </is>
      </c>
      <c r="B18" s="41" t="inlineStr">
        <is>
          <t>Core Platform &amp; Infra</t>
        </is>
      </c>
      <c r="C18" s="42" t="inlineStr">
        <is>
          <t>Backend Engineer</t>
        </is>
      </c>
      <c r="D18" s="42" t="inlineStr">
        <is>
          <t>Senior</t>
        </is>
      </c>
      <c r="E18" s="70" t="n">
        <v>75</v>
      </c>
      <c r="F18" s="67" t="n">
        <v>0.5</v>
      </c>
      <c r="G18" s="68" t="n">
        <v>0.2</v>
      </c>
      <c r="H18" s="68" t="n">
        <v>0.2</v>
      </c>
      <c r="I18" s="68" t="n">
        <v>0.1</v>
      </c>
      <c r="J18" s="71" t="n">
        <v>20</v>
      </c>
      <c r="K18" s="42" t="inlineStr">
        <is>
          <t>Alex Kurniawan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44" customWidth="1" min="4" max="4"/>
    <col width="14" customWidth="1" min="5" max="5"/>
    <col width="20" customWidth="1" min="6" max="6"/>
    <col width="20" customWidth="1" min="7" max="7"/>
    <col width="16" customWidth="1" min="8" max="8"/>
    <col width="18" customWidth="1" min="9" max="9"/>
    <col width="20" customWidth="1" min="10" max="10"/>
    <col width="18" customWidth="1" min="11" max="11"/>
    <col width="18" customWidth="1" min="12" max="12"/>
  </cols>
  <sheetData>
    <row r="1" ht="36" customHeight="1">
      <c r="A1" s="1" t="inlineStr">
        <is>
          <t>ENTERPRISE RELEASE TRAIN &amp; DEPLOYMENT GOVERNANCE</t>
        </is>
      </c>
    </row>
    <row r="2" ht="20" customHeight="1">
      <c r="A2" s="2" t="inlineStr">
        <is>
          <t>Release Versions, Go/No-Go Gateways, Hotfix Velocity, &amp; Deployment Retrospectives</t>
        </is>
      </c>
    </row>
    <row r="3" ht="20" customHeight="1">
      <c r="A3" s="50" t="inlineStr">
        <is>
          <t>TOTAL 2026 RELEASES:</t>
        </is>
      </c>
      <c r="C3" s="51">
        <f>COUNTA(A10:A30)</f>
        <v/>
      </c>
      <c r="D3" s="50" t="inlineStr">
        <is>
          <t>HOTFIX-FREE RATE:</t>
        </is>
      </c>
      <c r="F3" s="52">
        <f>COUNTIF(H10:H30, 0)/COUNTA(A10:A30)</f>
        <v/>
      </c>
      <c r="G3" s="50" t="inlineStr">
        <is>
          <t>SUCCESSFUL RELEASES:</t>
        </is>
      </c>
      <c r="I3" s="51">
        <f>COUNTIF(I10:I30, "Successful")&amp;" / "&amp;COUNTA(A10:A30)</f>
        <v/>
      </c>
    </row>
    <row r="9" ht="26" customHeight="1">
      <c r="A9" s="39" t="inlineStr">
        <is>
          <t>Release Version</t>
        </is>
      </c>
      <c r="B9" s="39" t="inlineStr">
        <is>
          <t>Release Date</t>
        </is>
      </c>
      <c r="C9" s="39" t="inlineStr">
        <is>
          <t>Target Platforms</t>
        </is>
      </c>
      <c r="D9" s="39" t="inlineStr">
        <is>
          <t>Scope / Deliverables Summary</t>
        </is>
      </c>
      <c r="E9" s="39" t="inlineStr">
        <is>
          <t>QA Sign-off</t>
        </is>
      </c>
      <c r="F9" s="39" t="inlineStr">
        <is>
          <t>Security Scan Passed</t>
        </is>
      </c>
      <c r="G9" s="39" t="inlineStr">
        <is>
          <t>Rollback Plan Ready</t>
        </is>
      </c>
      <c r="H9" s="39" t="inlineStr">
        <is>
          <t>Hotfixes Required</t>
        </is>
      </c>
      <c r="I9" s="39" t="inlineStr">
        <is>
          <t>Deployment Outcome</t>
        </is>
      </c>
      <c r="J9" s="39" t="inlineStr">
        <is>
          <t>Rollback Time (Mins)</t>
        </is>
      </c>
      <c r="K9" s="39" t="inlineStr">
        <is>
          <t>Release Lead</t>
        </is>
      </c>
      <c r="L9" s="39" t="inlineStr">
        <is>
          <t>CAB Ticket Reference</t>
        </is>
      </c>
    </row>
    <row r="10" ht="20" customHeight="1">
      <c r="A10" s="41" t="inlineStr">
        <is>
          <t>v2.4.0</t>
        </is>
      </c>
      <c r="B10" s="42" t="inlineStr">
        <is>
          <t>2026-03-05</t>
        </is>
      </c>
      <c r="C10" s="42" t="inlineStr">
        <is>
          <t>Backend EKS &amp; Web</t>
        </is>
      </c>
      <c r="D10" s="42" t="inlineStr">
        <is>
          <t>BI-FAST payment gateway and user SAML SSO</t>
        </is>
      </c>
      <c r="E10" s="42" t="inlineStr">
        <is>
          <t>Approved</t>
        </is>
      </c>
      <c r="F10" s="42" t="inlineStr">
        <is>
          <t>Passed</t>
        </is>
      </c>
      <c r="G10" s="42" t="inlineStr">
        <is>
          <t>Verified</t>
        </is>
      </c>
      <c r="H10" s="70" t="n">
        <v>0</v>
      </c>
      <c r="I10" s="45" t="inlineStr">
        <is>
          <t>Successful</t>
        </is>
      </c>
      <c r="J10" s="42" t="n">
        <v>0</v>
      </c>
      <c r="K10" s="42" t="inlineStr">
        <is>
          <t>Alex Kurniawan</t>
        </is>
      </c>
      <c r="L10" s="42" t="inlineStr">
        <is>
          <t>CAB-2026-042</t>
        </is>
      </c>
    </row>
    <row r="11" ht="20" customHeight="1">
      <c r="A11" s="41" t="inlineStr">
        <is>
          <t>v2.3.2</t>
        </is>
      </c>
      <c r="B11" s="42" t="inlineStr">
        <is>
          <t>2026-02-20</t>
        </is>
      </c>
      <c r="C11" s="42" t="inlineStr">
        <is>
          <t>iOS &amp; Android</t>
        </is>
      </c>
      <c r="D11" s="42" t="inlineStr">
        <is>
          <t>Hotfix for iOS 18 notification permission modal</t>
        </is>
      </c>
      <c r="E11" s="42" t="inlineStr">
        <is>
          <t>Approved</t>
        </is>
      </c>
      <c r="F11" s="42" t="inlineStr">
        <is>
          <t>Passed</t>
        </is>
      </c>
      <c r="G11" s="42" t="inlineStr">
        <is>
          <t>Verified</t>
        </is>
      </c>
      <c r="H11" s="72" t="n">
        <v>1</v>
      </c>
      <c r="I11" s="45" t="inlineStr">
        <is>
          <t>Successful</t>
        </is>
      </c>
      <c r="J11" s="42" t="n">
        <v>0</v>
      </c>
      <c r="K11" s="42" t="inlineStr">
        <is>
          <t>Rendy Pratama</t>
        </is>
      </c>
      <c r="L11" s="42" t="inlineStr">
        <is>
          <t>CAB-2026-038</t>
        </is>
      </c>
    </row>
    <row r="12" ht="20" customHeight="1">
      <c r="A12" s="41" t="inlineStr">
        <is>
          <t>v2.3.1</t>
        </is>
      </c>
      <c r="B12" s="42" t="inlineStr">
        <is>
          <t>2026-02-12</t>
        </is>
      </c>
      <c r="C12" s="42" t="inlineStr">
        <is>
          <t>Backend EKS</t>
        </is>
      </c>
      <c r="D12" s="42" t="inlineStr">
        <is>
          <t>Database connection pool scale-up &amp; query index</t>
        </is>
      </c>
      <c r="E12" s="42" t="inlineStr">
        <is>
          <t>Approved</t>
        </is>
      </c>
      <c r="F12" s="42" t="inlineStr">
        <is>
          <t>Passed</t>
        </is>
      </c>
      <c r="G12" s="42" t="inlineStr">
        <is>
          <t>Verified</t>
        </is>
      </c>
      <c r="H12" s="70" t="n">
        <v>0</v>
      </c>
      <c r="I12" s="45" t="inlineStr">
        <is>
          <t>Successful</t>
        </is>
      </c>
      <c r="J12" s="42" t="n">
        <v>0</v>
      </c>
      <c r="K12" s="42" t="inlineStr">
        <is>
          <t>Alex Kurniawan</t>
        </is>
      </c>
      <c r="L12" s="42" t="inlineStr">
        <is>
          <t>CAB-2026-031</t>
        </is>
      </c>
    </row>
    <row r="13" ht="20" customHeight="1">
      <c r="A13" s="41" t="inlineStr">
        <is>
          <t>v2.3.0</t>
        </is>
      </c>
      <c r="B13" s="42" t="inlineStr">
        <is>
          <t>2026-02-01</t>
        </is>
      </c>
      <c r="C13" s="42" t="inlineStr">
        <is>
          <t>Full Stack Suite</t>
        </is>
      </c>
      <c r="D13" s="42" t="inlineStr">
        <is>
          <t>New warehouse logistics scanner &amp; inventory lock</t>
        </is>
      </c>
      <c r="E13" s="42" t="inlineStr">
        <is>
          <t>Approved</t>
        </is>
      </c>
      <c r="F13" s="42" t="inlineStr">
        <is>
          <t>Passed</t>
        </is>
      </c>
      <c r="G13" s="42" t="inlineStr">
        <is>
          <t>Verified</t>
        </is>
      </c>
      <c r="H13" s="70" t="n">
        <v>0</v>
      </c>
      <c r="I13" s="45" t="inlineStr">
        <is>
          <t>Successful</t>
        </is>
      </c>
      <c r="J13" s="42" t="n">
        <v>0</v>
      </c>
      <c r="K13" s="42" t="inlineStr">
        <is>
          <t>Budi Hermawan</t>
        </is>
      </c>
      <c r="L13" s="42" t="inlineStr">
        <is>
          <t>CAB-2026-025</t>
        </is>
      </c>
    </row>
    <row r="14" ht="20" customHeight="1">
      <c r="A14" s="41" t="inlineStr">
        <is>
          <t>v2.2.0</t>
        </is>
      </c>
      <c r="B14" s="42" t="inlineStr">
        <is>
          <t>2026-01-15</t>
        </is>
      </c>
      <c r="C14" s="42" t="inlineStr">
        <is>
          <t>Web &amp; Mobile</t>
        </is>
      </c>
      <c r="D14" s="42" t="inlineStr">
        <is>
          <t>Lunar New Year promotion banner &amp; dynamic coupons</t>
        </is>
      </c>
      <c r="E14" s="42" t="inlineStr">
        <is>
          <t>Approved</t>
        </is>
      </c>
      <c r="F14" s="42" t="inlineStr">
        <is>
          <t>Passed</t>
        </is>
      </c>
      <c r="G14" s="42" t="inlineStr">
        <is>
          <t>Verified</t>
        </is>
      </c>
      <c r="H14" s="70" t="n">
        <v>0</v>
      </c>
      <c r="I14" s="45" t="inlineStr">
        <is>
          <t>Successful</t>
        </is>
      </c>
      <c r="J14" s="42" t="n">
        <v>0</v>
      </c>
      <c r="K14" s="42" t="inlineStr">
        <is>
          <t>Lisa Amelia</t>
        </is>
      </c>
      <c r="L14" s="42" t="inlineStr">
        <is>
          <t>CAB-2026-011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8" customWidth="1" min="4" max="4"/>
    <col width="24" customWidth="1" min="5" max="5"/>
    <col width="24" customWidth="1" min="6" max="6"/>
    <col width="18" customWidth="1" min="7" max="7"/>
    <col width="18" customWidth="1" min="8" max="8"/>
    <col width="18" customWidth="1" min="9" max="9"/>
    <col width="16" customWidth="1" min="10" max="10"/>
    <col width="16" customWidth="1" min="11" max="11"/>
    <col width="16" customWidth="1" min="12" max="12"/>
  </cols>
  <sheetData>
    <row r="1" ht="36" customHeight="1">
      <c r="A1" s="1" t="inlineStr">
        <is>
          <t>MICROSERVICES &amp; API INVENTORY CATALOG</t>
        </is>
      </c>
    </row>
    <row r="2" ht="20" customHeight="1">
      <c r="A2" s="2" t="inlineStr">
        <is>
          <t>Service Tiering, Protocol, Latency SLAs (P99), Error Rate %, &amp; Ownership Mapping</t>
        </is>
      </c>
    </row>
    <row r="3" ht="20" customHeight="1">
      <c r="A3" s="50" t="inlineStr">
        <is>
          <t>TOTAL SERVICES:</t>
        </is>
      </c>
      <c r="C3" s="51">
        <f>COUNTA(A10:A30)</f>
        <v/>
      </c>
      <c r="D3" s="50" t="inlineStr">
        <is>
          <t>AVERAGE P99 LATENCY:</t>
        </is>
      </c>
      <c r="F3" s="69">
        <f>ROUND(AVERAGE(H10:H30),0)&amp;" ms"</f>
        <v/>
      </c>
      <c r="G3" s="50" t="inlineStr">
        <is>
          <t>TIER-1 SERVICES COMPLIANT:</t>
        </is>
      </c>
      <c r="I3" s="60">
        <f>COUNTIF(C10:C30, "Tier 1")</f>
        <v/>
      </c>
    </row>
    <row r="9" ht="26" customHeight="1">
      <c r="A9" s="39" t="inlineStr">
        <is>
          <t>Microservice Name</t>
        </is>
      </c>
      <c r="B9" s="39" t="inlineStr">
        <is>
          <t>Business Domain</t>
        </is>
      </c>
      <c r="C9" s="39" t="inlineStr">
        <is>
          <t>Criticality Tier</t>
        </is>
      </c>
      <c r="D9" s="39" t="inlineStr">
        <is>
          <t>Protocol</t>
        </is>
      </c>
      <c r="E9" s="39" t="inlineStr">
        <is>
          <t>Hosting Environment</t>
        </is>
      </c>
      <c r="F9" s="39" t="inlineStr">
        <is>
          <t>Owning Pod</t>
        </is>
      </c>
      <c r="G9" s="39" t="inlineStr">
        <is>
          <t>Tech Lead</t>
        </is>
      </c>
      <c r="H9" s="39" t="inlineStr">
        <is>
          <t>P99 Latency (ms)</t>
        </is>
      </c>
      <c r="I9" s="39" t="inlineStr">
        <is>
          <t>Target Latency (ms)</t>
        </is>
      </c>
      <c r="J9" s="39" t="inlineStr">
        <is>
          <t>Error Rate %</t>
        </is>
      </c>
      <c r="K9" s="39" t="inlineStr">
        <is>
          <t>Target SLA %</t>
        </is>
      </c>
      <c r="L9" s="39" t="inlineStr">
        <is>
          <t>Service Health</t>
        </is>
      </c>
    </row>
    <row r="10" ht="20" customHeight="1">
      <c r="A10" s="40" t="inlineStr">
        <is>
          <t>payment-gateway-service</t>
        </is>
      </c>
      <c r="B10" s="42" t="inlineStr">
        <is>
          <t>Payments</t>
        </is>
      </c>
      <c r="C10" s="41" t="inlineStr">
        <is>
          <t>Tier 1</t>
        </is>
      </c>
      <c r="D10" s="42" t="inlineStr">
        <is>
          <t>gRPC &amp; REST</t>
        </is>
      </c>
      <c r="E10" s="42" t="inlineStr">
        <is>
          <t>AWS EKS (c6i.xlarge)</t>
        </is>
      </c>
      <c r="F10" s="42" t="inlineStr">
        <is>
          <t>Checkout &amp; Payments</t>
        </is>
      </c>
      <c r="G10" s="42" t="inlineStr">
        <is>
          <t>Budi Hermawan</t>
        </is>
      </c>
      <c r="H10" s="54" t="n">
        <v>145</v>
      </c>
      <c r="I10" s="64" t="n">
        <v>250</v>
      </c>
      <c r="J10" s="73" t="n">
        <v>0.0008</v>
      </c>
      <c r="K10" s="74" t="n">
        <v>0.9995000000000001</v>
      </c>
      <c r="L10" s="45" t="inlineStr">
        <is>
          <t>Healthy</t>
        </is>
      </c>
    </row>
    <row r="11" ht="20" customHeight="1">
      <c r="A11" s="40" t="inlineStr">
        <is>
          <t>checkout-orchestrator</t>
        </is>
      </c>
      <c r="B11" s="42" t="inlineStr">
        <is>
          <t>Checkout</t>
        </is>
      </c>
      <c r="C11" s="41" t="inlineStr">
        <is>
          <t>Tier 1</t>
        </is>
      </c>
      <c r="D11" s="42" t="inlineStr">
        <is>
          <t>gRPC Internal</t>
        </is>
      </c>
      <c r="E11" s="42" t="inlineStr">
        <is>
          <t>AWS EKS (c6i.xlarge)</t>
        </is>
      </c>
      <c r="F11" s="42" t="inlineStr">
        <is>
          <t>Checkout &amp; Payments</t>
        </is>
      </c>
      <c r="G11" s="42" t="inlineStr">
        <is>
          <t>Budi Hermawan</t>
        </is>
      </c>
      <c r="H11" s="54" t="n">
        <v>120</v>
      </c>
      <c r="I11" s="64" t="n">
        <v>200</v>
      </c>
      <c r="J11" s="73" t="n">
        <v>0.0005</v>
      </c>
      <c r="K11" s="74" t="n">
        <v>0.9995000000000001</v>
      </c>
      <c r="L11" s="45" t="inlineStr">
        <is>
          <t>Healthy</t>
        </is>
      </c>
    </row>
    <row r="12" ht="20" customHeight="1">
      <c r="A12" s="40" t="inlineStr">
        <is>
          <t>auth-identity-provider</t>
        </is>
      </c>
      <c r="B12" s="42" t="inlineStr">
        <is>
          <t>Security</t>
        </is>
      </c>
      <c r="C12" s="41" t="inlineStr">
        <is>
          <t>Tier 1</t>
        </is>
      </c>
      <c r="D12" s="42" t="inlineStr">
        <is>
          <t>REST &amp; OAuth2</t>
        </is>
      </c>
      <c r="E12" s="42" t="inlineStr">
        <is>
          <t>AWS ECS Fargate</t>
        </is>
      </c>
      <c r="F12" s="42" t="inlineStr">
        <is>
          <t>Core Platform</t>
        </is>
      </c>
      <c r="G12" s="42" t="inlineStr">
        <is>
          <t>Kevin Sanjaya</t>
        </is>
      </c>
      <c r="H12" s="54" t="n">
        <v>85</v>
      </c>
      <c r="I12" s="64" t="n">
        <v>150</v>
      </c>
      <c r="J12" s="73" t="n">
        <v>0.0002</v>
      </c>
      <c r="K12" s="74" t="n">
        <v>0.9999</v>
      </c>
      <c r="L12" s="45" t="inlineStr">
        <is>
          <t>Healthy</t>
        </is>
      </c>
    </row>
    <row r="13" ht="20" customHeight="1">
      <c r="A13" s="40" t="inlineStr">
        <is>
          <t>catalog-search-api</t>
        </is>
      </c>
      <c r="B13" s="42" t="inlineStr">
        <is>
          <t>Search</t>
        </is>
      </c>
      <c r="C13" s="44" t="inlineStr">
        <is>
          <t>Tier 2</t>
        </is>
      </c>
      <c r="D13" s="42" t="inlineStr">
        <is>
          <t>REST &amp; Elasticsearch</t>
        </is>
      </c>
      <c r="E13" s="42" t="inlineStr">
        <is>
          <t>AWS EKS (r6i.xlarge)</t>
        </is>
      </c>
      <c r="F13" s="42" t="inlineStr">
        <is>
          <t>Search &amp; Discovery</t>
        </is>
      </c>
      <c r="G13" s="42" t="inlineStr">
        <is>
          <t>Kevin Sanjaya</t>
        </is>
      </c>
      <c r="H13" s="54" t="n">
        <v>95</v>
      </c>
      <c r="I13" s="64" t="n">
        <v>180</v>
      </c>
      <c r="J13" s="73" t="n">
        <v>0.0012</v>
      </c>
      <c r="K13" s="74" t="n">
        <v>0.999</v>
      </c>
      <c r="L13" s="45" t="inlineStr">
        <is>
          <t>Healthy</t>
        </is>
      </c>
    </row>
    <row r="14" ht="20" customHeight="1">
      <c r="A14" s="40" t="inlineStr">
        <is>
          <t>inventory-ledger-service</t>
        </is>
      </c>
      <c r="B14" s="42" t="inlineStr">
        <is>
          <t>Logistics</t>
        </is>
      </c>
      <c r="C14" s="41" t="inlineStr">
        <is>
          <t>Tier 1</t>
        </is>
      </c>
      <c r="D14" s="42" t="inlineStr">
        <is>
          <t>gRPC &amp; Kafka</t>
        </is>
      </c>
      <c r="E14" s="42" t="inlineStr">
        <is>
          <t>AWS EKS (m6i.xlarge)</t>
        </is>
      </c>
      <c r="F14" s="42" t="inlineStr">
        <is>
          <t>Logistics &amp; Ops</t>
        </is>
      </c>
      <c r="G14" s="42" t="inlineStr">
        <is>
          <t>Alex Kurniawan</t>
        </is>
      </c>
      <c r="H14" s="54" t="n">
        <v>110</v>
      </c>
      <c r="I14" s="64" t="n">
        <v>200</v>
      </c>
      <c r="J14" s="73" t="n">
        <v>0.0004</v>
      </c>
      <c r="K14" s="74" t="n">
        <v>0.9995000000000001</v>
      </c>
      <c r="L14" s="45" t="inlineStr">
        <is>
          <t>Healthy</t>
        </is>
      </c>
    </row>
    <row r="15" ht="20" customHeight="1">
      <c r="A15" s="40" t="inlineStr">
        <is>
          <t>notification-dispatcher</t>
        </is>
      </c>
      <c r="B15" s="42" t="inlineStr">
        <is>
          <t>Communication</t>
        </is>
      </c>
      <c r="C15" s="44" t="inlineStr">
        <is>
          <t>Tier 3</t>
        </is>
      </c>
      <c r="D15" s="42" t="inlineStr">
        <is>
          <t>Kafka Consumer</t>
        </is>
      </c>
      <c r="E15" s="42" t="inlineStr">
        <is>
          <t>AWS Lambda Serverless</t>
        </is>
      </c>
      <c r="F15" s="42" t="inlineStr">
        <is>
          <t>Platform Ops</t>
        </is>
      </c>
      <c r="G15" s="42" t="inlineStr">
        <is>
          <t>Lisa Amelia</t>
        </is>
      </c>
      <c r="H15" s="54" t="n">
        <v>320</v>
      </c>
      <c r="I15" s="64" t="n">
        <v>500</v>
      </c>
      <c r="J15" s="73" t="n">
        <v>0.002</v>
      </c>
      <c r="K15" s="74" t="n">
        <v>0.995</v>
      </c>
      <c r="L15" s="45" t="inlineStr">
        <is>
          <t>Healthy</t>
        </is>
      </c>
    </row>
    <row r="16" ht="20" customHeight="1">
      <c r="A16" s="40" t="inlineStr">
        <is>
          <t>analytics-event-collector</t>
        </is>
      </c>
      <c r="B16" s="42" t="inlineStr">
        <is>
          <t>Data</t>
        </is>
      </c>
      <c r="C16" s="44" t="inlineStr">
        <is>
          <t>Tier 2</t>
        </is>
      </c>
      <c r="D16" s="42" t="inlineStr">
        <is>
          <t>REST &amp; Kinesis</t>
        </is>
      </c>
      <c r="E16" s="42" t="inlineStr">
        <is>
          <t>AWS EKS (c6i.large)</t>
        </is>
      </c>
      <c r="F16" s="42" t="inlineStr">
        <is>
          <t>Data Platform</t>
        </is>
      </c>
      <c r="G16" s="42" t="inlineStr">
        <is>
          <t>Bambang Wijaya</t>
        </is>
      </c>
      <c r="H16" s="54" t="n">
        <v>65</v>
      </c>
      <c r="I16" s="64" t="n">
        <v>100</v>
      </c>
      <c r="J16" s="73" t="n">
        <v>0.0001</v>
      </c>
      <c r="K16" s="74" t="n">
        <v>0.999</v>
      </c>
      <c r="L16" s="45" t="inlineStr">
        <is>
          <t>Healthy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22" customWidth="1" min="10" max="10"/>
    <col width="18" customWidth="1" min="11" max="11"/>
  </cols>
  <sheetData>
    <row r="1" ht="36" customHeight="1">
      <c r="A1" s="1" t="inlineStr">
        <is>
          <t>QUALITY ASSURANCE &amp; AUTOMATED TEST SUITE REPORT</t>
        </is>
      </c>
    </row>
    <row r="2" ht="20" customHeight="1">
      <c r="A2" s="2" t="inlineStr">
        <is>
          <t>End-to-End, Integration, API, &amp; Unit Test Coverage, Pass Rates &amp; Execution Durations</t>
        </is>
      </c>
    </row>
    <row r="3" ht="20" customHeight="1">
      <c r="A3" s="50" t="inlineStr">
        <is>
          <t>TOTAL TEST CASES:</t>
        </is>
      </c>
      <c r="C3" s="75">
        <f>SUM(C10:C25)</f>
        <v/>
      </c>
      <c r="D3" s="50" t="inlineStr">
        <is>
          <t>AUTOMATION RATIO:</t>
        </is>
      </c>
      <c r="F3" s="76">
        <f>SUM(D10:D25)/SUM(C10:C25)</f>
        <v/>
      </c>
      <c r="G3" s="50" t="inlineStr">
        <is>
          <t>OVERALL TEST PASS RATE:</t>
        </is>
      </c>
      <c r="I3" s="52">
        <f>SUM(F10:F25)/SUM(D10:D25)</f>
        <v/>
      </c>
    </row>
    <row r="9" ht="26" customHeight="1">
      <c r="A9" s="39" t="inlineStr">
        <is>
          <t>Test Suite Name</t>
        </is>
      </c>
      <c r="B9" s="39" t="inlineStr">
        <is>
          <t>Test Framework / Tool</t>
        </is>
      </c>
      <c r="C9" s="39" t="inlineStr">
        <is>
          <t>Total Test Cases</t>
        </is>
      </c>
      <c r="D9" s="39" t="inlineStr">
        <is>
          <t>Automated Cases</t>
        </is>
      </c>
      <c r="E9" s="39" t="inlineStr">
        <is>
          <t>Automation %</t>
        </is>
      </c>
      <c r="F9" s="39" t="inlineStr">
        <is>
          <t>Passed Tests</t>
        </is>
      </c>
      <c r="G9" s="39" t="inlineStr">
        <is>
          <t>Failed Tests</t>
        </is>
      </c>
      <c r="H9" s="39" t="inlineStr">
        <is>
          <t>Pass Rate %</t>
        </is>
      </c>
      <c r="I9" s="39" t="inlineStr">
        <is>
          <t>Execution Time (Min)</t>
        </is>
      </c>
      <c r="J9" s="39" t="inlineStr">
        <is>
          <t>Execution Cadence</t>
        </is>
      </c>
      <c r="K9" s="39" t="inlineStr">
        <is>
          <t>QA Suite Owner</t>
        </is>
      </c>
    </row>
    <row r="10" ht="20" customHeight="1">
      <c r="A10" s="40" t="inlineStr">
        <is>
          <t>Checkout E2E Critical Path</t>
        </is>
      </c>
      <c r="B10" s="42" t="inlineStr">
        <is>
          <t>Playwright (TypeScript)</t>
        </is>
      </c>
      <c r="C10" s="64" t="n">
        <v>240</v>
      </c>
      <c r="D10" s="54" t="n">
        <v>235</v>
      </c>
      <c r="E10" s="77">
        <f>D10/C10</f>
        <v/>
      </c>
      <c r="F10" s="55" t="n">
        <v>232</v>
      </c>
      <c r="G10" s="65">
        <f>D10-F10</f>
        <v/>
      </c>
      <c r="H10" s="49">
        <f>F10/D10</f>
        <v/>
      </c>
      <c r="I10" s="48" t="n">
        <v>14.5</v>
      </c>
      <c r="J10" s="42" t="inlineStr">
        <is>
          <t>Per PR &amp; Nightly</t>
        </is>
      </c>
      <c r="K10" s="42" t="inlineStr">
        <is>
          <t>Agus Kurniawan</t>
        </is>
      </c>
    </row>
    <row r="11" ht="20" customHeight="1">
      <c r="A11" s="40" t="inlineStr">
        <is>
          <t>Mobile App Regression Suite</t>
        </is>
      </c>
      <c r="B11" s="42" t="inlineStr">
        <is>
          <t>Appium &amp; Maestro</t>
        </is>
      </c>
      <c r="C11" s="64" t="n">
        <v>380</v>
      </c>
      <c r="D11" s="54" t="n">
        <v>310</v>
      </c>
      <c r="E11" s="77">
        <f>D11/C11</f>
        <v/>
      </c>
      <c r="F11" s="55" t="n">
        <v>302</v>
      </c>
      <c r="G11" s="65">
        <f>D11-F11</f>
        <v/>
      </c>
      <c r="H11" s="49">
        <f>F11/D11</f>
        <v/>
      </c>
      <c r="I11" s="48" t="n">
        <v>35</v>
      </c>
      <c r="J11" s="42" t="inlineStr">
        <is>
          <t>Nightly</t>
        </is>
      </c>
      <c r="K11" s="42" t="inlineStr">
        <is>
          <t>Siti Nurhaliza</t>
        </is>
      </c>
    </row>
    <row r="12" ht="20" customHeight="1">
      <c r="A12" s="40" t="inlineStr">
        <is>
          <t>Core Microservices API Suite</t>
        </is>
      </c>
      <c r="B12" s="42" t="inlineStr">
        <is>
          <t>Postman / Newman &amp; Go</t>
        </is>
      </c>
      <c r="C12" s="64" t="n">
        <v>520</v>
      </c>
      <c r="D12" s="54" t="n">
        <v>520</v>
      </c>
      <c r="E12" s="77">
        <f>D12/C12</f>
        <v/>
      </c>
      <c r="F12" s="55" t="n">
        <v>516</v>
      </c>
      <c r="G12" s="65">
        <f>D12-F12</f>
        <v/>
      </c>
      <c r="H12" s="49">
        <f>F12/D12</f>
        <v/>
      </c>
      <c r="I12" s="48" t="n">
        <v>8.199999999999999</v>
      </c>
      <c r="J12" s="42" t="inlineStr">
        <is>
          <t>Per PR Commit</t>
        </is>
      </c>
      <c r="K12" s="42" t="inlineStr">
        <is>
          <t>Agus Kurniawan</t>
        </is>
      </c>
    </row>
    <row r="13" ht="20" customHeight="1">
      <c r="A13" s="40" t="inlineStr">
        <is>
          <t>Frontend Visual Regression</t>
        </is>
      </c>
      <c r="B13" s="42" t="inlineStr">
        <is>
          <t>Percy &amp; Storybook</t>
        </is>
      </c>
      <c r="C13" s="64" t="n">
        <v>185</v>
      </c>
      <c r="D13" s="54" t="n">
        <v>185</v>
      </c>
      <c r="E13" s="77">
        <f>D13/C13</f>
        <v/>
      </c>
      <c r="F13" s="55" t="n">
        <v>183</v>
      </c>
      <c r="G13" s="65">
        <f>D13-F13</f>
        <v/>
      </c>
      <c r="H13" s="49">
        <f>F13/D13</f>
        <v/>
      </c>
      <c r="I13" s="48" t="n">
        <v>6</v>
      </c>
      <c r="J13" s="42" t="inlineStr">
        <is>
          <t>Per PR Commit</t>
        </is>
      </c>
      <c r="K13" s="42" t="inlineStr">
        <is>
          <t>Lisa Amelia</t>
        </is>
      </c>
    </row>
    <row r="14" ht="20" customHeight="1">
      <c r="A14" s="40" t="inlineStr">
        <is>
          <t>Identity &amp; Auth Security Tests</t>
        </is>
      </c>
      <c r="B14" s="42" t="inlineStr">
        <is>
          <t>OWASP ZAP &amp; Custom</t>
        </is>
      </c>
      <c r="C14" s="64" t="n">
        <v>95</v>
      </c>
      <c r="D14" s="54" t="n">
        <v>95</v>
      </c>
      <c r="E14" s="77">
        <f>D14/C14</f>
        <v/>
      </c>
      <c r="F14" s="55" t="n">
        <v>95</v>
      </c>
      <c r="G14" s="65">
        <f>D14-F14</f>
        <v/>
      </c>
      <c r="H14" s="49">
        <f>F14/D14</f>
        <v/>
      </c>
      <c r="I14" s="48" t="n">
        <v>12</v>
      </c>
      <c r="J14" s="42" t="inlineStr">
        <is>
          <t>Weekly Scheduled</t>
        </is>
      </c>
      <c r="K14" s="42" t="inlineStr">
        <is>
          <t>Kevin Sanjaya</t>
        </is>
      </c>
    </row>
    <row r="15" ht="20" customHeight="1">
      <c r="A15" s="40" t="inlineStr">
        <is>
          <t>Data Pipeline Schema Tests</t>
        </is>
      </c>
      <c r="B15" s="42" t="inlineStr">
        <is>
          <t>Great Expectations</t>
        </is>
      </c>
      <c r="C15" s="64" t="n">
        <v>150</v>
      </c>
      <c r="D15" s="54" t="n">
        <v>150</v>
      </c>
      <c r="E15" s="77">
        <f>D15/C15</f>
        <v/>
      </c>
      <c r="F15" s="55" t="n">
        <v>148</v>
      </c>
      <c r="G15" s="65">
        <f>D15-F15</f>
        <v/>
      </c>
      <c r="H15" s="49">
        <f>F15/D15</f>
        <v/>
      </c>
      <c r="I15" s="48" t="n">
        <v>5.5</v>
      </c>
      <c r="J15" s="42" t="inlineStr">
        <is>
          <t>Daily Scheduled</t>
        </is>
      </c>
      <c r="K15" s="42" t="inlineStr">
        <is>
          <t>Bambang Wijaya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1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24" customWidth="1" min="3" max="3"/>
    <col width="20" customWidth="1" min="4" max="4"/>
    <col width="38" customWidth="1" min="5" max="5"/>
    <col width="14" customWidth="1" min="6" max="6"/>
    <col width="18" customWidth="1" min="7" max="7"/>
    <col width="24" customWidth="1" min="8" max="8"/>
    <col width="16" customWidth="1" min="9" max="9"/>
    <col width="16" customWidth="1" min="10" max="10"/>
    <col width="16" customWidth="1" min="11" max="11"/>
    <col width="18" customWidth="1" min="12" max="12"/>
  </cols>
  <sheetData>
    <row r="1" ht="36" customHeight="1">
      <c r="A1" s="1" t="inlineStr">
        <is>
          <t>TECHNICAL DEBT REGISTER &amp; ARCHITECTURE DECISION RECORDS (ADR)</t>
        </is>
      </c>
    </row>
    <row r="2" ht="20" customHeight="1">
      <c r="A2" s="2" t="inlineStr">
        <is>
          <t>Architectural Debt Prioritization, Remediation Effort Estimations, &amp; Refactoring Sprints</t>
        </is>
      </c>
    </row>
    <row r="3" ht="20" customHeight="1">
      <c r="A3" s="50" t="inlineStr">
        <is>
          <t>TOTAL LOGGED DEBT:</t>
        </is>
      </c>
      <c r="C3" s="51">
        <f>COUNTA(A10:A30)</f>
        <v/>
      </c>
      <c r="D3" s="50" t="inlineStr">
        <is>
          <t>TOTAL REMEDIATION EFFORT:</t>
        </is>
      </c>
      <c r="F3" s="53">
        <f>SUM(G10:G30)&amp;" Story Pts"</f>
        <v/>
      </c>
      <c r="G3" s="50" t="inlineStr">
        <is>
          <t>RESOLVED DEBT ITEMS:</t>
        </is>
      </c>
      <c r="I3" s="60">
        <f>COUNTIF(J10:J30, "Resolved")&amp;" / "&amp;COUNTA(A10:A30)</f>
        <v/>
      </c>
    </row>
    <row r="9" ht="26" customHeight="1">
      <c r="A9" s="39" t="inlineStr">
        <is>
          <t>Debt ID</t>
        </is>
      </c>
      <c r="B9" s="39" t="inlineStr">
        <is>
          <t>Architectural Concern / Refactoring Item</t>
        </is>
      </c>
      <c r="C9" s="39" t="inlineStr">
        <is>
          <t>Impacted Microservice</t>
        </is>
      </c>
      <c r="D9" s="39" t="inlineStr">
        <is>
          <t>Risk Category</t>
        </is>
      </c>
      <c r="E9" s="39" t="inlineStr">
        <is>
          <t>Impact on System</t>
        </is>
      </c>
      <c r="F9" s="39" t="inlineStr">
        <is>
          <t>Priority</t>
        </is>
      </c>
      <c r="G9" s="39" t="inlineStr">
        <is>
          <t>Effort (Story Pts)</t>
        </is>
      </c>
      <c r="H9" s="39" t="inlineStr">
        <is>
          <t>Assigned Squad</t>
        </is>
      </c>
      <c r="I9" s="39" t="inlineStr">
        <is>
          <t>Target Sprint</t>
        </is>
      </c>
      <c r="J9" s="39" t="inlineStr">
        <is>
          <t>Resolution Status</t>
        </is>
      </c>
      <c r="K9" s="39" t="inlineStr">
        <is>
          <t>ADR Reference</t>
        </is>
      </c>
      <c r="L9" s="39" t="inlineStr">
        <is>
          <t>Tech Sponsor</t>
        </is>
      </c>
    </row>
    <row r="10" ht="20" customHeight="1">
      <c r="A10" s="41" t="inlineStr">
        <is>
          <t>TDB-001</t>
        </is>
      </c>
      <c r="B10" s="61" t="inlineStr">
        <is>
          <t>Migrate legacy MySQL monolithic table to Aurora PostgreSQL partitioned table</t>
        </is>
      </c>
      <c r="C10" s="42" t="inlineStr">
        <is>
          <t>order-database</t>
        </is>
      </c>
      <c r="D10" s="42" t="inlineStr">
        <is>
          <t>Scalability</t>
        </is>
      </c>
      <c r="E10" s="42" t="inlineStr">
        <is>
          <t>High query lock during peak flash sales</t>
        </is>
      </c>
      <c r="F10" s="62" t="inlineStr">
        <is>
          <t>Critical</t>
        </is>
      </c>
      <c r="G10" s="54" t="n">
        <v>34</v>
      </c>
      <c r="H10" s="42" t="inlineStr">
        <is>
          <t>Checkout &amp; Payments</t>
        </is>
      </c>
      <c r="I10" s="42" t="inlineStr">
        <is>
          <t>Sprint 26</t>
        </is>
      </c>
      <c r="J10" s="58" t="inlineStr">
        <is>
          <t>In Progress</t>
        </is>
      </c>
      <c r="K10" s="44" t="inlineStr">
        <is>
          <t>ADR-2026-004</t>
        </is>
      </c>
      <c r="L10" s="42" t="inlineStr">
        <is>
          <t>Alex Kurniawan</t>
        </is>
      </c>
    </row>
    <row r="11" ht="20" customHeight="1">
      <c r="A11" s="41" t="inlineStr">
        <is>
          <t>TDB-002</t>
        </is>
      </c>
      <c r="B11" s="61" t="inlineStr">
        <is>
          <t>Replace unmaintained third-party PDF invoice generator library</t>
        </is>
      </c>
      <c r="C11" s="42" t="inlineStr">
        <is>
          <t>invoice-worker</t>
        </is>
      </c>
      <c r="D11" s="42" t="inlineStr">
        <is>
          <t>Security &amp; Supply Chain</t>
        </is>
      </c>
      <c r="E11" s="42" t="inlineStr">
        <is>
          <t>Potential memory leak on bulk billing</t>
        </is>
      </c>
      <c r="F11" s="58" t="inlineStr">
        <is>
          <t>High</t>
        </is>
      </c>
      <c r="G11" s="54" t="n">
        <v>13</v>
      </c>
      <c r="H11" s="42" t="inlineStr">
        <is>
          <t>Core Platform</t>
        </is>
      </c>
      <c r="I11" s="42" t="inlineStr">
        <is>
          <t>Sprint 26</t>
        </is>
      </c>
      <c r="J11" s="46" t="inlineStr">
        <is>
          <t>Scheduled</t>
        </is>
      </c>
      <c r="K11" s="44" t="inlineStr">
        <is>
          <t>ADR-2026-008</t>
        </is>
      </c>
      <c r="L11" s="42" t="inlineStr">
        <is>
          <t>Kevin Sanjaya</t>
        </is>
      </c>
    </row>
    <row r="12" ht="20" customHeight="1">
      <c r="A12" s="41" t="inlineStr">
        <is>
          <t>TDB-003</t>
        </is>
      </c>
      <c r="B12" s="61" t="inlineStr">
        <is>
          <t>Decouple synchronous HTTP calls between checkout and inventory to Kafka events</t>
        </is>
      </c>
      <c r="C12" s="42" t="inlineStr">
        <is>
          <t>checkout-api</t>
        </is>
      </c>
      <c r="D12" s="42" t="inlineStr">
        <is>
          <t>Reliability</t>
        </is>
      </c>
      <c r="E12" s="42" t="inlineStr">
        <is>
          <t>Cascading timeouts when inventory latency spikes</t>
        </is>
      </c>
      <c r="F12" s="62" t="inlineStr">
        <is>
          <t>Critical</t>
        </is>
      </c>
      <c r="G12" s="54" t="n">
        <v>21</v>
      </c>
      <c r="H12" s="42" t="inlineStr">
        <is>
          <t>Checkout &amp; Payments</t>
        </is>
      </c>
      <c r="I12" s="42" t="inlineStr">
        <is>
          <t>Sprint 25</t>
        </is>
      </c>
      <c r="J12" s="58" t="inlineStr">
        <is>
          <t>In Progress</t>
        </is>
      </c>
      <c r="K12" s="44" t="inlineStr">
        <is>
          <t>ADR-2026-002</t>
        </is>
      </c>
      <c r="L12" s="42" t="inlineStr">
        <is>
          <t>Budi Hermawan</t>
        </is>
      </c>
    </row>
    <row r="13" ht="20" customHeight="1">
      <c r="A13" s="41" t="inlineStr">
        <is>
          <t>TDB-004</t>
        </is>
      </c>
      <c r="B13" s="61" t="inlineStr">
        <is>
          <t>Upgrade React 17 legacy components to React 19 server components</t>
        </is>
      </c>
      <c r="C13" s="42" t="inlineStr">
        <is>
          <t>frontend-web-portal</t>
        </is>
      </c>
      <c r="D13" s="42" t="inlineStr">
        <is>
          <t>Maintainability</t>
        </is>
      </c>
      <c r="E13" s="42" t="inlineStr">
        <is>
          <t>Sub-optimal initial bundle size on mobile web</t>
        </is>
      </c>
      <c r="F13" s="63" t="inlineStr">
        <is>
          <t>Medium</t>
        </is>
      </c>
      <c r="G13" s="54" t="n">
        <v>26</v>
      </c>
      <c r="H13" s="42" t="inlineStr">
        <is>
          <t>Web Experience</t>
        </is>
      </c>
      <c r="I13" s="42" t="inlineStr">
        <is>
          <t>Sprint 27</t>
        </is>
      </c>
      <c r="J13" s="46" t="inlineStr">
        <is>
          <t>Backlog</t>
        </is>
      </c>
      <c r="K13" s="44" t="inlineStr">
        <is>
          <t>ADR-2026-011</t>
        </is>
      </c>
      <c r="L13" s="42" t="inlineStr">
        <is>
          <t>Lisa Amelia</t>
        </is>
      </c>
    </row>
    <row r="14" ht="20" customHeight="1">
      <c r="A14" s="41" t="inlineStr">
        <is>
          <t>TDB-005</t>
        </is>
      </c>
      <c r="B14" s="61" t="inlineStr">
        <is>
          <t>Convert manual bash deployment scripts to standard Helm charts</t>
        </is>
      </c>
      <c r="C14" s="42" t="inlineStr">
        <is>
          <t>core-infrastructure</t>
        </is>
      </c>
      <c r="D14" s="42" t="inlineStr">
        <is>
          <t>DevOps &amp; Governance</t>
        </is>
      </c>
      <c r="E14" s="42" t="inlineStr">
        <is>
          <t>Risk of deployment divergence across clusters</t>
        </is>
      </c>
      <c r="F14" s="58" t="inlineStr">
        <is>
          <t>High</t>
        </is>
      </c>
      <c r="G14" s="54" t="n">
        <v>15</v>
      </c>
      <c r="H14" s="42" t="inlineStr">
        <is>
          <t>Core Platform</t>
        </is>
      </c>
      <c r="I14" s="42" t="inlineStr">
        <is>
          <t>Sprint 24</t>
        </is>
      </c>
      <c r="J14" s="45" t="inlineStr">
        <is>
          <t>Resolved</t>
        </is>
      </c>
      <c r="K14" s="44" t="inlineStr">
        <is>
          <t>ADR-2026-001</t>
        </is>
      </c>
      <c r="L14" s="42" t="inlineStr">
        <is>
          <t>Alex Kurniawan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36" customWidth="1" min="3" max="3"/>
    <col width="16" customWidth="1" min="4" max="4"/>
    <col width="16" customWidth="1" min="5" max="5"/>
    <col width="14" customWidth="1" min="6" max="6"/>
    <col width="16" customWidth="1" min="7" max="7"/>
    <col width="24" customWidth="1" min="8" max="8"/>
    <col width="16" customWidth="1" min="9" max="9"/>
    <col width="22" customWidth="1" min="10" max="10"/>
  </cols>
  <sheetData>
    <row r="1" ht="36" customHeight="1">
      <c r="A1" s="1" t="inlineStr">
        <is>
          <t>STRATEGIC ENGINEERING BALANCED SCORECARD &amp; KPIS</t>
        </is>
      </c>
    </row>
    <row r="2" ht="20" customHeight="1">
      <c r="A2" s="2" t="inlineStr">
        <is>
          <t>Performance Metrics Across Velocity, Reliability, Code Health &amp; Team Capacity</t>
        </is>
      </c>
    </row>
    <row r="4" ht="26" customHeight="1">
      <c r="A4" s="39" t="inlineStr">
        <is>
          <t>Engineering Dimension</t>
        </is>
      </c>
      <c r="B4" s="39" t="inlineStr">
        <is>
          <t>Strategic KPI Indicator</t>
        </is>
      </c>
      <c r="C4" s="39" t="inlineStr">
        <is>
          <t>Measurement Formula / Source</t>
        </is>
      </c>
      <c r="D4" s="39" t="inlineStr">
        <is>
          <t>Target Standard</t>
        </is>
      </c>
      <c r="E4" s="39" t="inlineStr">
        <is>
          <t>Actual Score</t>
        </is>
      </c>
      <c r="F4" s="39" t="inlineStr">
        <is>
          <t>Variance</t>
        </is>
      </c>
      <c r="G4" s="39" t="inlineStr">
        <is>
          <t>Health Status</t>
        </is>
      </c>
      <c r="H4" s="39" t="inlineStr">
        <is>
          <t>Industry Benchmark</t>
        </is>
      </c>
      <c r="I4" s="39" t="inlineStr">
        <is>
          <t>Review Cadence</t>
        </is>
      </c>
      <c r="J4" s="39" t="inlineStr">
        <is>
          <t>Accountable Lead</t>
        </is>
      </c>
    </row>
    <row r="5" ht="22" customHeight="1">
      <c r="A5" s="35" t="inlineStr">
        <is>
          <t>Deployment Speed</t>
        </is>
      </c>
      <c r="B5" s="78" t="inlineStr">
        <is>
          <t>Deployment Frequency (DORA)</t>
        </is>
      </c>
      <c r="C5" s="37">
        <f>'DORA Metrics'!D5&amp;" / Wk"</f>
        <v/>
      </c>
      <c r="D5" s="36" t="inlineStr">
        <is>
          <t>&gt;= 10 / Wk</t>
        </is>
      </c>
      <c r="E5" s="36">
        <f>'DORA Metrics'!D5&amp;" / Wk"</f>
        <v/>
      </c>
      <c r="F5" s="36" t="inlineStr">
        <is>
          <t>Formula</t>
        </is>
      </c>
      <c r="G5" s="38" t="inlineStr">
        <is>
          <t>Compliant</t>
        </is>
      </c>
      <c r="H5" s="37" t="inlineStr">
        <is>
          <t>DORA Elite: Multiple/Day</t>
        </is>
      </c>
      <c r="I5" s="36" t="inlineStr">
        <is>
          <t>Weekly</t>
        </is>
      </c>
      <c r="J5" s="37" t="inlineStr">
        <is>
          <t>VP of Engineering</t>
        </is>
      </c>
    </row>
    <row r="6" ht="22" customHeight="1">
      <c r="A6" s="35" t="inlineStr">
        <is>
          <t>Deployment Speed</t>
        </is>
      </c>
      <c r="B6" s="78" t="inlineStr">
        <is>
          <t>Lead Time for Changes (DORA)</t>
        </is>
      </c>
      <c r="C6" s="37">
        <f>'DORA Metrics'!D6&amp;" Hrs"</f>
        <v/>
      </c>
      <c r="D6" s="36" t="inlineStr">
        <is>
          <t>&lt;= 24.0 Hrs</t>
        </is>
      </c>
      <c r="E6" s="36">
        <f>'DORA Metrics'!D6&amp;" Hrs"</f>
        <v/>
      </c>
      <c r="F6" s="36" t="inlineStr">
        <is>
          <t>Formula</t>
        </is>
      </c>
      <c r="G6" s="38" t="inlineStr">
        <is>
          <t>Compliant</t>
        </is>
      </c>
      <c r="H6" s="37" t="inlineStr">
        <is>
          <t>DORA High: &lt; 1 Week</t>
        </is>
      </c>
      <c r="I6" s="36" t="inlineStr">
        <is>
          <t>Weekly</t>
        </is>
      </c>
      <c r="J6" s="37" t="inlineStr">
        <is>
          <t>DevOps Lead</t>
        </is>
      </c>
    </row>
    <row r="7" ht="22" customHeight="1">
      <c r="A7" s="35" t="inlineStr">
        <is>
          <t>System Stability</t>
        </is>
      </c>
      <c r="B7" s="78" t="inlineStr">
        <is>
          <t>Change Failure Rate (DORA)</t>
        </is>
      </c>
      <c r="C7" s="37">
        <f>'DORA Metrics'!D7</f>
        <v/>
      </c>
      <c r="D7" s="36" t="inlineStr">
        <is>
          <t>&lt;= 5.0%</t>
        </is>
      </c>
      <c r="E7" s="36">
        <f>'DORA Metrics'!D7</f>
        <v/>
      </c>
      <c r="F7" s="36" t="inlineStr">
        <is>
          <t>Formula</t>
        </is>
      </c>
      <c r="G7" s="38" t="inlineStr">
        <is>
          <t>Compliant</t>
        </is>
      </c>
      <c r="H7" s="37" t="inlineStr">
        <is>
          <t>DORA Elite: &lt; 5%</t>
        </is>
      </c>
      <c r="I7" s="36" t="inlineStr">
        <is>
          <t>Monthly</t>
        </is>
      </c>
      <c r="J7" s="37" t="inlineStr">
        <is>
          <t>Lead Architect</t>
        </is>
      </c>
    </row>
    <row r="8" ht="22" customHeight="1">
      <c r="A8" s="35" t="inlineStr">
        <is>
          <t>System Stability</t>
        </is>
      </c>
      <c r="B8" s="78" t="inlineStr">
        <is>
          <t>Mean Time to Restore (MTTR)</t>
        </is>
      </c>
      <c r="C8" s="37">
        <f>'DORA Metrics'!D8&amp;" Hrs"</f>
        <v/>
      </c>
      <c r="D8" s="36" t="inlineStr">
        <is>
          <t>&lt;= 2.0 Hrs</t>
        </is>
      </c>
      <c r="E8" s="36">
        <f>'DORA Metrics'!D8&amp;" Hrs"</f>
        <v/>
      </c>
      <c r="F8" s="36" t="inlineStr">
        <is>
          <t>Formula</t>
        </is>
      </c>
      <c r="G8" s="38" t="inlineStr">
        <is>
          <t>Compliant</t>
        </is>
      </c>
      <c r="H8" s="37" t="inlineStr">
        <is>
          <t>DORA High: &lt; 1 Day</t>
        </is>
      </c>
      <c r="I8" s="36" t="inlineStr">
        <is>
          <t>Monthly</t>
        </is>
      </c>
      <c r="J8" s="37" t="inlineStr">
        <is>
          <t>SRE / Ops Lead</t>
        </is>
      </c>
    </row>
    <row r="9" ht="22" customHeight="1">
      <c r="A9" s="35" t="inlineStr">
        <is>
          <t>Agile Predictability</t>
        </is>
      </c>
      <c r="B9" s="78" t="inlineStr">
        <is>
          <t>Sprint Velocity Predictability</t>
        </is>
      </c>
      <c r="C9" s="37">
        <f>'Sprint &amp; Velocity Log'!B4</f>
        <v/>
      </c>
      <c r="D9" s="36" t="inlineStr">
        <is>
          <t>&gt;= 90.0%</t>
        </is>
      </c>
      <c r="E9" s="36">
        <f>'Sprint &amp; Velocity Log'!B4</f>
        <v/>
      </c>
      <c r="F9" s="36" t="inlineStr">
        <is>
          <t>Formula</t>
        </is>
      </c>
      <c r="G9" s="38" t="inlineStr">
        <is>
          <t>Compliant</t>
        </is>
      </c>
      <c r="H9" s="37" t="inlineStr">
        <is>
          <t>Agile Target: 85-90%</t>
        </is>
      </c>
      <c r="I9" s="36" t="inlineStr">
        <is>
          <t>Sprint End</t>
        </is>
      </c>
      <c r="J9" s="37" t="inlineStr">
        <is>
          <t>Scrum Master</t>
        </is>
      </c>
    </row>
    <row r="10" ht="22" customHeight="1">
      <c r="A10" s="35" t="inlineStr">
        <is>
          <t>Software Quality</t>
        </is>
      </c>
      <c r="B10" s="78" t="inlineStr">
        <is>
          <t>Production Defect Density</t>
        </is>
      </c>
      <c r="C10" s="37" t="inlineStr">
        <is>
          <t>Escaped bugs per major release</t>
        </is>
      </c>
      <c r="D10" s="36" t="inlineStr">
        <is>
          <t>&lt;= 2 / Release</t>
        </is>
      </c>
      <c r="E10" s="36" t="inlineStr">
        <is>
          <t>0.8 / Release</t>
        </is>
      </c>
      <c r="F10" s="36" t="inlineStr">
        <is>
          <t>-1.2</t>
        </is>
      </c>
      <c r="G10" s="38" t="inlineStr">
        <is>
          <t>Compliant</t>
        </is>
      </c>
      <c r="H10" s="37" t="inlineStr">
        <is>
          <t>High Quality: &lt; 2</t>
        </is>
      </c>
      <c r="I10" s="36" t="inlineStr">
        <is>
          <t>Bi-Weekly</t>
        </is>
      </c>
      <c r="J10" s="37" t="inlineStr">
        <is>
          <t>Head of QA</t>
        </is>
      </c>
    </row>
    <row r="11" ht="22" customHeight="1">
      <c r="A11" s="35" t="inlineStr">
        <is>
          <t>Software Quality</t>
        </is>
      </c>
      <c r="B11" s="78" t="inlineStr">
        <is>
          <t>Unit Test Line Coverage</t>
        </is>
      </c>
      <c r="C11" s="37">
        <f>'Code Quality &amp; SonarQube'!D3</f>
        <v/>
      </c>
      <c r="D11" s="36" t="inlineStr">
        <is>
          <t>&gt;= 80.0%</t>
        </is>
      </c>
      <c r="E11" s="36">
        <f>'Code Quality &amp; SonarQube'!D3</f>
        <v/>
      </c>
      <c r="F11" s="36" t="inlineStr">
        <is>
          <t>Formula</t>
        </is>
      </c>
      <c r="G11" s="38" t="inlineStr">
        <is>
          <t>Compliant</t>
        </is>
      </c>
      <c r="H11" s="37" t="inlineStr">
        <is>
          <t>Industry Standard: 80%</t>
        </is>
      </c>
      <c r="I11" s="36" t="inlineStr">
        <is>
          <t>Continuous</t>
        </is>
      </c>
      <c r="J11" s="37" t="inlineStr">
        <is>
          <t>Tech Leads</t>
        </is>
      </c>
    </row>
    <row r="12" ht="22" customHeight="1">
      <c r="A12" s="35" t="inlineStr">
        <is>
          <t>CI/CD Automation</t>
        </is>
      </c>
      <c r="B12" s="78" t="inlineStr">
        <is>
          <t>Pipeline Build Success Rate</t>
        </is>
      </c>
      <c r="C12" s="37">
        <f>'CI-CD Pipeline Health'!B3</f>
        <v/>
      </c>
      <c r="D12" s="36" t="inlineStr">
        <is>
          <t>&gt;= 95.0%</t>
        </is>
      </c>
      <c r="E12" s="36">
        <f>'CI-CD Pipeline Health'!B3</f>
        <v/>
      </c>
      <c r="F12" s="36" t="inlineStr">
        <is>
          <t>Formula</t>
        </is>
      </c>
      <c r="G12" s="38" t="inlineStr">
        <is>
          <t>Compliant</t>
        </is>
      </c>
      <c r="H12" s="37" t="inlineStr">
        <is>
          <t>DORA High: 95%</t>
        </is>
      </c>
      <c r="I12" s="36" t="inlineStr">
        <is>
          <t>Daily</t>
        </is>
      </c>
      <c r="J12" s="37" t="inlineStr">
        <is>
          <t>DevOps Lead</t>
        </is>
      </c>
    </row>
    <row r="13" ht="22" customHeight="1">
      <c r="A13" s="35" t="inlineStr">
        <is>
          <t>Developer Health</t>
        </is>
      </c>
      <c r="B13" s="78" t="inlineStr">
        <is>
          <t>Tech Debt Allocation Ratio</t>
        </is>
      </c>
      <c r="C13" s="37" t="inlineStr">
        <is>
          <t>Hours spent on tech debt / Total hours</t>
        </is>
      </c>
      <c r="D13" s="36" t="inlineStr">
        <is>
          <t>&gt;= 15.0%</t>
        </is>
      </c>
      <c r="E13" s="36" t="inlineStr">
        <is>
          <t>17.5%</t>
        </is>
      </c>
      <c r="F13" s="36" t="inlineStr">
        <is>
          <t>+2.5%</t>
        </is>
      </c>
      <c r="G13" s="38" t="inlineStr">
        <is>
          <t>Compliant</t>
        </is>
      </c>
      <c r="H13" s="37" t="inlineStr">
        <is>
          <t>Clean Code Std: 15-20%</t>
        </is>
      </c>
      <c r="I13" s="36" t="inlineStr">
        <is>
          <t>Sprint End</t>
        </is>
      </c>
      <c r="J13" s="37" t="inlineStr">
        <is>
          <t>VP of Engineering</t>
        </is>
      </c>
    </row>
    <row r="14" ht="22" customHeight="1">
      <c r="A14" s="35" t="inlineStr">
        <is>
          <t>Release Governance</t>
        </is>
      </c>
      <c r="B14" s="78" t="inlineStr">
        <is>
          <t>Hotfix-Free Release Rate</t>
        </is>
      </c>
      <c r="C14" s="37">
        <f>'Release Management'!B4</f>
        <v/>
      </c>
      <c r="D14" s="36" t="inlineStr">
        <is>
          <t>&gt;= 85.0%</t>
        </is>
      </c>
      <c r="E14" s="36">
        <f>'Release Management'!B4</f>
        <v/>
      </c>
      <c r="F14" s="36" t="inlineStr">
        <is>
          <t>Formula</t>
        </is>
      </c>
      <c r="G14" s="38" t="inlineStr">
        <is>
          <t>Compliant</t>
        </is>
      </c>
      <c r="H14" s="37" t="inlineStr">
        <is>
          <t>Standard: 80%</t>
        </is>
      </c>
      <c r="I14" s="36" t="inlineStr">
        <is>
          <t>Monthly</t>
        </is>
      </c>
      <c r="J14" s="37" t="inlineStr">
        <is>
          <t>Release Manager</t>
        </is>
      </c>
    </row>
    <row r="15" ht="22" customHeight="1">
      <c r="A15" s="35" t="inlineStr">
        <is>
          <t>QA Automation</t>
        </is>
      </c>
      <c r="B15" s="78" t="inlineStr">
        <is>
          <t>Automated Test Coverage Ratio</t>
        </is>
      </c>
      <c r="C15" s="37">
        <f>'QA &amp; Automated Testing'!B4</f>
        <v/>
      </c>
      <c r="D15" s="36" t="inlineStr">
        <is>
          <t>&gt;= 80.0%</t>
        </is>
      </c>
      <c r="E15" s="36">
        <f>'QA &amp; Automated Testing'!B4</f>
        <v/>
      </c>
      <c r="F15" s="36" t="inlineStr">
        <is>
          <t>Formula</t>
        </is>
      </c>
      <c r="G15" s="38" t="inlineStr">
        <is>
          <t>Compliant</t>
        </is>
      </c>
      <c r="H15" s="37" t="inlineStr">
        <is>
          <t>Automation Std: 80%</t>
        </is>
      </c>
      <c r="I15" s="36" t="inlineStr">
        <is>
          <t>Bi-Weekly</t>
        </is>
      </c>
      <c r="J15" s="37" t="inlineStr">
        <is>
          <t>Head of QA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2026-10-15T13:35:56Z</dcterms:created>
  <dcterms:modified xsi:type="dcterms:W3CDTF">2026-10-18T14:36:46Z</dcterms:modified>
</cp:coreProperties>
</file>