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 &amp; Guide" sheetId="1" state="visible" r:id="rId1"/>
    <sheet name="Executive Mining Dashboard" sheetId="2" state="visible" r:id="rId2"/>
    <sheet name="HSE Lost Time Incident LTIFR" sheetId="3" state="visible" r:id="rId3"/>
    <sheet name="Offshore Rig &amp; Well Telemetry" sheetId="4" state="visible" r:id="rId4"/>
    <sheet name="Refinery Downstream Processing" sheetId="5" state="visible" r:id="rId5"/>
    <sheet name="Fleet Dispatch Haul Trucks" sheetId="6" state="visible" r:id="rId6"/>
    <sheet name="Geotechnical &amp; Tailings Dam" sheetId="7" state="visible" r:id="rId7"/>
    <sheet name="Pipeline SCADA Leak Detection" sheetId="8" state="visible" r:id="rId8"/>
    <sheet name="Industrial Safety &amp; Gas Sensor" sheetId="9" state="visible" r:id="rId9"/>
    <sheet name="Predictive Heavy Asset Maint" sheetId="10" state="visible" r:id="rId10"/>
    <sheet name="ESDM Minerba &amp; SKK Migas Sync" sheetId="11" state="visible" r:id="rId11"/>
    <sheet name="Energy Carbon Flaring &amp; ESG" sheetId="12" state="visible" r:id="rId12"/>
    <sheet name="Mining OT SCADA Cybersecurity" sheetId="13" state="visible" r:id="rId13"/>
    <sheet name="Strategic Natural Resource KPI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10">
    <numFmt numFmtId="164" formatCode="#,##0 &quot;Hrs&quot;"/>
    <numFmt numFmtId="165" formatCode="#,##0 &quot;BOPD&quot;"/>
    <numFmt numFmtId="166" formatCode="#,##0 &quot;BPD&quot;"/>
    <numFmt numFmtId="167" formatCode="#,##0 &quot;Tons&quot;"/>
    <numFmt numFmtId="168" formatCode="0.00 &quot;FoS&quot;"/>
    <numFmt numFmtId="169" formatCode="IDR #,##0.00 &quot;Bn&quot;"/>
    <numFmt numFmtId="170" formatCode="0.0&quot;%&quot;"/>
    <numFmt numFmtId="171" formatCode="0.0"/>
    <numFmt numFmtId="172" formatCode="0&quot;%&quot;"/>
    <numFmt numFmtId="173" formatCode="#,##0.0"/>
  </numFmts>
  <fonts count="12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FEF08A"/>
      <sz val="10"/>
    </font>
    <font>
      <name val="Calibri"/>
      <b val="1"/>
      <color rgb="0018181B"/>
      <sz val="12"/>
    </font>
    <font>
      <name val="Calibri"/>
      <b val="1"/>
      <color rgb="00FFFFFF"/>
      <sz val="10"/>
    </font>
    <font>
      <name val="Calibri"/>
      <b val="1"/>
      <color rgb="000F172A"/>
      <sz val="10"/>
    </font>
    <font>
      <name val="Calibri"/>
      <color rgb="000F172A"/>
      <sz val="10"/>
    </font>
    <font>
      <name val="Calibri"/>
      <b val="1"/>
      <color rgb="0018181B"/>
      <sz val="18"/>
    </font>
    <font>
      <name val="Calibri"/>
      <b val="1"/>
      <color rgb="0052525B"/>
      <sz val="9"/>
    </font>
    <font>
      <name val="Calibri"/>
      <b val="1"/>
      <color rgb="0000F5D4"/>
      <sz val="11"/>
    </font>
    <font>
      <name val="Calibri"/>
      <b val="1"/>
      <color rgb="00FFFFFF"/>
      <sz val="9"/>
    </font>
    <font>
      <name val="Calibri"/>
      <color rgb="00E2E8F0"/>
      <sz val="9"/>
    </font>
  </fonts>
  <fills count="9">
    <fill>
      <patternFill/>
    </fill>
    <fill>
      <patternFill patternType="gray125"/>
    </fill>
    <fill>
      <patternFill patternType="solid">
        <fgColor rgb="0018181B"/>
        <bgColor rgb="0018181B"/>
      </patternFill>
    </fill>
    <fill>
      <patternFill patternType="solid">
        <fgColor rgb="00F4F4F5"/>
        <bgColor rgb="00F4F4F5"/>
      </patternFill>
    </fill>
    <fill>
      <patternFill patternType="solid">
        <fgColor rgb="00D1FAE5"/>
        <bgColor rgb="00D1FAE5"/>
      </patternFill>
    </fill>
    <fill>
      <patternFill patternType="solid">
        <fgColor rgb="00EAB308"/>
        <bgColor rgb="00EAB308"/>
      </patternFill>
    </fill>
    <fill>
      <patternFill patternType="solid">
        <fgColor rgb="00FFFFFF"/>
        <bgColor rgb="00FFFFFF"/>
      </patternFill>
    </fill>
    <fill>
      <patternFill patternType="solid">
        <fgColor rgb="000B1326"/>
        <bgColor rgb="000B1326"/>
      </patternFill>
    </fill>
    <fill>
      <patternFill patternType="solid">
        <fgColor rgb="00070B19"/>
        <bgColor rgb="00070B19"/>
      </patternFill>
    </fill>
  </fills>
  <borders count="11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/>
      <top style="thin">
        <color rgb="00CBD5E1"/>
      </top>
      <bottom style="thin">
        <color rgb="00CBD5E1"/>
      </bottom>
      <diagonal/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  <border>
      <left style="thin">
        <color rgb="00CBD5E1"/>
      </left>
      <right style="thin">
        <color rgb="00CBD5E1"/>
      </right>
      <top style="medium">
        <color rgb="00EAB308"/>
      </top>
      <bottom style="thin">
        <color rgb="00CBD5E1"/>
      </bottom>
    </border>
    <border>
      <left/>
      <right/>
      <top style="medium">
        <color rgb="00EAB308"/>
      </top>
      <bottom/>
      <diagonal/>
    </border>
    <border>
      <left/>
      <right style="thin">
        <color rgb="00CBD5E1"/>
      </right>
      <top style="medium">
        <color rgb="00EAB308"/>
      </top>
      <bottom/>
      <diagonal/>
    </border>
    <border>
      <left/>
      <right style="thin">
        <color rgb="00CBD5E1"/>
      </right>
      <top style="medium">
        <color rgb="00EAB308"/>
      </top>
      <bottom style="thin">
        <color rgb="00CBD5E1"/>
      </bottom>
      <diagonal/>
    </border>
    <border>
      <left style="thin">
        <color rgb="001E293B"/>
      </left>
      <right style="thin">
        <color rgb="001E293B"/>
      </right>
      <top style="thin">
        <color rgb="001E293B"/>
      </top>
      <bottom style="thin">
        <color rgb="001E293B"/>
      </bottom>
    </border>
  </borders>
  <cellStyleXfs count="1">
    <xf numFmtId="0" fontId="0" fillId="0" borderId="0"/>
  </cellStyleXfs>
  <cellXfs count="63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left" vertical="center" indent="1"/>
    </xf>
    <xf numFmtId="0" fontId="3" fillId="0" borderId="0" pivotButton="0" quotePrefix="0" xfId="0"/>
    <xf numFmtId="0" fontId="4" fillId="2" borderId="0" pivotButton="0" quotePrefix="0" xfId="0"/>
    <xf numFmtId="0" fontId="5" fillId="3" borderId="1" pivotButton="0" quotePrefix="0" xfId="0"/>
    <xf numFmtId="0" fontId="6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5" fillId="0" borderId="1" pivotButton="0" quotePrefix="0" xfId="0"/>
    <xf numFmtId="164" fontId="7" fillId="6" borderId="6" applyAlignment="1" pivotButton="0" quotePrefix="0" xfId="0">
      <alignment horizontal="center" vertical="center"/>
    </xf>
    <xf numFmtId="0" fontId="0" fillId="0" borderId="6" pivotButton="0" quotePrefix="0" xfId="0"/>
    <xf numFmtId="2" fontId="7" fillId="6" borderId="6" applyAlignment="1" pivotButton="0" quotePrefix="0" xfId="0">
      <alignment horizontal="center" vertical="center"/>
    </xf>
    <xf numFmtId="165" fontId="7" fillId="6" borderId="6" applyAlignment="1" pivotButton="0" quotePrefix="0" xfId="0">
      <alignment horizontal="center" vertical="center"/>
    </xf>
    <xf numFmtId="166" fontId="7" fillId="6" borderId="6" applyAlignment="1" pivotButton="0" quotePrefix="0" xfId="0">
      <alignment horizontal="center" vertical="center"/>
    </xf>
    <xf numFmtId="0" fontId="8" fillId="6" borderId="6" applyAlignment="1" pivotButton="0" quotePrefix="0" xfId="0">
      <alignment horizontal="center" vertical="center" wrapText="1"/>
    </xf>
    <xf numFmtId="167" fontId="7" fillId="6" borderId="6" applyAlignment="1" pivotButton="0" quotePrefix="0" xfId="0">
      <alignment horizontal="center" vertical="center"/>
    </xf>
    <xf numFmtId="168" fontId="7" fillId="6" borderId="6" applyAlignment="1" pivotButton="0" quotePrefix="0" xfId="0">
      <alignment horizontal="center" vertical="center"/>
    </xf>
    <xf numFmtId="169" fontId="7" fillId="6" borderId="6" applyAlignment="1" pivotButton="0" quotePrefix="0" xfId="0">
      <alignment horizontal="center" vertical="center"/>
    </xf>
    <xf numFmtId="170" fontId="7" fillId="6" borderId="6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171" fontId="5" fillId="0" borderId="1" applyAlignment="1" pivotButton="0" quotePrefix="0" xfId="0">
      <alignment horizontal="right" vertical="center"/>
    </xf>
    <xf numFmtId="172" fontId="5" fillId="0" borderId="1" applyAlignment="1" pivotButton="0" quotePrefix="0" xfId="0">
      <alignment horizontal="right" vertical="center"/>
    </xf>
    <xf numFmtId="0" fontId="6" fillId="3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left" vertical="center"/>
    </xf>
    <xf numFmtId="3" fontId="6" fillId="0" borderId="1" applyAlignment="1" pivotButton="0" quotePrefix="0" xfId="0">
      <alignment horizontal="right" vertical="center"/>
    </xf>
    <xf numFmtId="2" fontId="6" fillId="0" borderId="1" applyAlignment="1" pivotButton="0" quotePrefix="0" xfId="0">
      <alignment horizontal="right" vertical="center"/>
    </xf>
    <xf numFmtId="171" fontId="6" fillId="0" borderId="1" applyAlignment="1" pivotButton="0" quotePrefix="0" xfId="0">
      <alignment horizontal="right" vertical="center"/>
    </xf>
    <xf numFmtId="3" fontId="6" fillId="3" borderId="1" applyAlignment="1" pivotButton="0" quotePrefix="0" xfId="0">
      <alignment horizontal="right" vertical="center"/>
    </xf>
    <xf numFmtId="2" fontId="6" fillId="3" borderId="1" applyAlignment="1" pivotButton="0" quotePrefix="0" xfId="0">
      <alignment horizontal="right" vertical="center"/>
    </xf>
    <xf numFmtId="171" fontId="6" fillId="3" borderId="1" applyAlignment="1" pivotButton="0" quotePrefix="0" xfId="0">
      <alignment horizontal="right" vertical="center"/>
    </xf>
    <xf numFmtId="0" fontId="5" fillId="5" borderId="1" pivotButton="0" quotePrefix="0" xfId="0"/>
    <xf numFmtId="0" fontId="0" fillId="3" borderId="1" pivotButton="0" quotePrefix="0" xfId="0"/>
    <xf numFmtId="3" fontId="5" fillId="3" borderId="1" applyAlignment="1" pivotButton="0" quotePrefix="0" xfId="0">
      <alignment horizontal="right" vertical="center"/>
    </xf>
    <xf numFmtId="2" fontId="5" fillId="3" borderId="1" applyAlignment="1" pivotButton="0" quotePrefix="0" xfId="0">
      <alignment horizontal="right" vertical="center"/>
    </xf>
    <xf numFmtId="171" fontId="5" fillId="3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/>
    </xf>
    <xf numFmtId="4" fontId="6" fillId="0" borderId="1" applyAlignment="1" pivotButton="0" quotePrefix="0" xfId="0">
      <alignment horizontal="right" vertical="center"/>
    </xf>
    <xf numFmtId="4" fontId="6" fillId="3" borderId="1" applyAlignment="1" pivotButton="0" quotePrefix="0" xfId="0">
      <alignment horizontal="right" vertical="center"/>
    </xf>
    <xf numFmtId="4" fontId="5" fillId="3" borderId="1" applyAlignment="1" pivotButton="0" quotePrefix="0" xfId="0">
      <alignment horizontal="right" vertical="center"/>
    </xf>
    <xf numFmtId="1" fontId="6" fillId="0" borderId="1" applyAlignment="1" pivotButton="0" quotePrefix="0" xfId="0">
      <alignment horizontal="right" vertical="center"/>
    </xf>
    <xf numFmtId="1" fontId="6" fillId="3" borderId="1" applyAlignment="1" pivotButton="0" quotePrefix="0" xfId="0">
      <alignment horizontal="right" vertical="center"/>
    </xf>
    <xf numFmtId="1" fontId="5" fillId="3" borderId="1" applyAlignment="1" pivotButton="0" quotePrefix="0" xfId="0">
      <alignment horizontal="right" vertical="center"/>
    </xf>
    <xf numFmtId="164" fontId="7" fillId="6" borderId="6" applyAlignment="1" pivotButton="0" quotePrefix="0" xfId="0">
      <alignment horizontal="center" vertical="center"/>
    </xf>
    <xf numFmtId="0" fontId="0" fillId="0" borderId="9" pivotButton="0" quotePrefix="0" xfId="0"/>
    <xf numFmtId="165" fontId="7" fillId="6" borderId="6" applyAlignment="1" pivotButton="0" quotePrefix="0" xfId="0">
      <alignment horizontal="center" vertical="center"/>
    </xf>
    <xf numFmtId="166" fontId="7" fillId="6" borderId="6" applyAlignment="1" pivotButton="0" quotePrefix="0" xfId="0">
      <alignment horizontal="center" vertical="center"/>
    </xf>
    <xf numFmtId="167" fontId="7" fillId="6" borderId="6" applyAlignment="1" pivotButton="0" quotePrefix="0" xfId="0">
      <alignment horizontal="center" vertical="center"/>
    </xf>
    <xf numFmtId="168" fontId="7" fillId="6" borderId="6" applyAlignment="1" pivotButton="0" quotePrefix="0" xfId="0">
      <alignment horizontal="center" vertical="center"/>
    </xf>
    <xf numFmtId="169" fontId="7" fillId="6" borderId="6" applyAlignment="1" pivotButton="0" quotePrefix="0" xfId="0">
      <alignment horizontal="center" vertical="center"/>
    </xf>
    <xf numFmtId="170" fontId="7" fillId="6" borderId="6" applyAlignment="1" pivotButton="0" quotePrefix="0" xfId="0">
      <alignment horizontal="center" vertical="center"/>
    </xf>
    <xf numFmtId="171" fontId="5" fillId="0" borderId="1" applyAlignment="1" pivotButton="0" quotePrefix="0" xfId="0">
      <alignment horizontal="right" vertical="center"/>
    </xf>
    <xf numFmtId="0" fontId="9" fillId="0" borderId="0" pivotButton="0" quotePrefix="0" xfId="0"/>
    <xf numFmtId="0" fontId="10" fillId="7" borderId="10" applyAlignment="1" pivotButton="0" quotePrefix="0" xfId="0">
      <alignment horizontal="center" vertical="center"/>
    </xf>
    <xf numFmtId="0" fontId="11" fillId="8" borderId="10" applyAlignment="1" pivotButton="0" quotePrefix="0" xfId="0">
      <alignment horizontal="center" vertical="center"/>
    </xf>
    <xf numFmtId="170" fontId="10" fillId="8" borderId="10" applyAlignment="1" pivotButton="0" quotePrefix="0" xfId="0">
      <alignment horizontal="right" vertical="center"/>
    </xf>
    <xf numFmtId="0" fontId="11" fillId="8" borderId="10" applyAlignment="1" pivotButton="0" quotePrefix="0" xfId="0">
      <alignment horizontal="left" vertical="center"/>
    </xf>
    <xf numFmtId="171" fontId="10" fillId="8" borderId="10" applyAlignment="1" pivotButton="0" quotePrefix="0" xfId="0">
      <alignment horizontal="right" vertical="center"/>
    </xf>
    <xf numFmtId="171" fontId="6" fillId="0" borderId="1" applyAlignment="1" pivotButton="0" quotePrefix="0" xfId="0">
      <alignment horizontal="right" vertical="center"/>
    </xf>
    <xf numFmtId="171" fontId="6" fillId="3" borderId="1" applyAlignment="1" pivotButton="0" quotePrefix="0" xfId="0">
      <alignment horizontal="right" vertical="center"/>
    </xf>
    <xf numFmtId="171" fontId="5" fillId="3" borderId="1" applyAlignment="1" pivotButton="0" quotePrefix="0" xfId="0">
      <alignment horizontal="right" vertical="center"/>
    </xf>
    <xf numFmtId="173" fontId="10" fillId="8" borderId="1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Mining &amp; Petrochemical Asset Performance (%)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Mining Dashboard'!C12</f>
            </strRef>
          </tx>
          <spPr>
            <a:ln>
              <a:prstDash val="solid"/>
            </a:ln>
          </spPr>
          <cat>
            <numRef>
              <f>'Executive Mining Dashboard'!$B$13:$B$19</f>
            </numRef>
          </cat>
          <val>
            <numRef>
              <f>'Executive Mining Dashboard'!$C$13:$C$19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Operational Sector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Operational Attainment (%)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Energy Portfolio Revenue Share (%)</a:t>
            </a:r>
          </a:p>
        </rich>
      </tx>
    </title>
    <plotArea>
      <pieChart>
        <varyColors val="1"/>
        <ser>
          <idx val="0"/>
          <order val="0"/>
          <tx>
            <strRef>
              <f>'Executive Mining Dashboard'!G12</f>
            </strRef>
          </tx>
          <spPr>
            <a:ln>
              <a:prstDash val="solid"/>
            </a:ln>
          </spPr>
          <cat>
            <numRef>
              <f>'Executive Mining Dashboard'!$F$13:$F$16</f>
            </numRef>
          </cat>
          <val>
            <numRef>
              <f>'Executive Mining Dashboard'!$G$13:$G$16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Monthly Pipeline SCADA Uptime &amp; Zero Incident Safety Score (%)</a:t>
            </a:r>
          </a:p>
        </rich>
      </tx>
    </title>
    <plotArea>
      <lineChart>
        <grouping val="standard"/>
        <ser>
          <idx val="0"/>
          <order val="0"/>
          <tx>
            <strRef>
              <f>'Executive Mining Dashboard'!C51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Mining Dashboard'!$B$52:$B$57</f>
            </numRef>
          </cat>
          <val>
            <numRef>
              <f>'Executive Mining Dashboard'!$C$52:$C$57</f>
            </numRef>
          </val>
        </ser>
        <ser>
          <idx val="1"/>
          <order val="1"/>
          <tx>
            <strRef>
              <f>'Executive Mining Dashboard'!D51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Mining Dashboard'!$B$52:$B$57</f>
            </numRef>
          </cat>
          <val>
            <numRef>
              <f>'Executive Mining Dashboard'!$D$52:$D$57</f>
            </numRef>
          </val>
        </ser>
        <ser>
          <idx val="2"/>
          <order val="2"/>
          <tx>
            <strRef>
              <f>'Executive Mining Dashboard'!E51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Mining Dashboard'!$B$52:$B$57</f>
            </numRef>
          </cat>
          <val>
            <numRef>
              <f>'Executive Mining Dashboard'!$E$52:$E$57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Historical Period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Attainment Rate (%)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Mining &amp; Oil Gas SCADA Safety Integrity Index</a:t>
            </a:r>
          </a:p>
        </rich>
      </tx>
    </title>
    <plotArea>
      <radarChart>
        <radarStyle val="filled"/>
        <ser>
          <idx val="0"/>
          <order val="0"/>
          <tx>
            <strRef>
              <f>'Executive Mining Dashboard'!H51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Mining Dashboard'!$G$52:$G$57</f>
            </numRef>
          </cat>
          <val>
            <numRef>
              <f>'Executive Mining Dashboard'!$H$52:$H$57</f>
            </numRef>
          </val>
        </ser>
        <ser>
          <idx val="1"/>
          <order val="1"/>
          <tx>
            <strRef>
              <f>'Executive Mining Dashboard'!I51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Mining Dashboard'!$G$52:$G$57</f>
            </numRef>
          </cat>
          <val>
            <numRef>
              <f>'Executive Mining Dashboard'!$I$52:$I$57</f>
            </numRef>
          </val>
        </ser>
        <axId val="10"/>
        <axId val="100"/>
      </rad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5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Daily Wellhead Extraction Output (k BOE) vs Flare Gas Reduction (%)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Mining Dashboard'!C73</f>
            </strRef>
          </tx>
          <spPr>
            <a:ln>
              <a:prstDash val="solid"/>
            </a:ln>
          </spPr>
          <cat>
            <numRef>
              <f>'Executive Mining Dashboard'!$B$74:$B$79</f>
            </numRef>
          </cat>
          <val>
            <numRef>
              <f>'Executive Mining Dashboard'!$C$74:$C$79</f>
            </numRef>
          </val>
        </ser>
        <ser>
          <idx val="1"/>
          <order val="1"/>
          <tx>
            <strRef>
              <f>'Executive Mining Dashboard'!D73</f>
            </strRef>
          </tx>
          <spPr>
            <a:ln>
              <a:prstDash val="solid"/>
            </a:ln>
          </spPr>
          <cat>
            <numRef>
              <f>'Executive Mining Dashboard'!$B$74:$B$79</f>
            </numRef>
          </cat>
          <val>
            <numRef>
              <f>'Executive Mining Dashboard'!$D$74:$D$79</f>
            </numRef>
          </val>
        </ser>
        <ser>
          <idx val="2"/>
          <order val="2"/>
          <tx>
            <strRef>
              <f>'Executive Mining Dashboard'!E73</f>
            </strRef>
          </tx>
          <spPr>
            <a:ln>
              <a:prstDash val="solid"/>
            </a:ln>
          </spPr>
          <cat>
            <numRef>
              <f>'Executive Mining Dashboard'!$B$74:$B$79</f>
            </numRef>
          </cat>
          <val>
            <numRef>
              <f>'Executive Mining Dashboard'!$E$74:$E$79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6.xml><?xml version="1.0" encoding="utf-8"?>
<chartSpace xmlns:a="http://schemas.openxmlformats.org/drawingml/2006/main" xmlns="http://schemas.openxmlformats.org/drawingml/2006/chart">
  <style val="26"/>
  <chart>
    <title>
      <tx>
        <rich>
          <a:bodyPr/>
          <a:p>
            <a:pPr>
              <a:defRPr/>
            </a:pPr>
            <a:r>
              <a:t>Facility Safety Incident Exposure &amp; Work Permit State (%)</a:t>
            </a:r>
          </a:p>
        </rich>
      </tx>
    </title>
    <plotArea>
      <areaChart>
        <grouping val="percentStacked"/>
        <ser>
          <idx val="0"/>
          <order val="0"/>
          <tx>
            <strRef>
              <f>'Executive Mining Dashboard'!H73</f>
            </strRef>
          </tx>
          <spPr>
            <a:ln>
              <a:prstDash val="solid"/>
            </a:ln>
          </spPr>
          <cat>
            <numRef>
              <f>'Executive Mining Dashboard'!$G$74:$G$78</f>
            </numRef>
          </cat>
          <val>
            <numRef>
              <f>'Executive Mining Dashboard'!$H$74:$H$78</f>
            </numRef>
          </val>
        </ser>
        <ser>
          <idx val="1"/>
          <order val="1"/>
          <tx>
            <strRef>
              <f>'Executive Mining Dashboard'!I73</f>
            </strRef>
          </tx>
          <spPr>
            <a:ln>
              <a:prstDash val="solid"/>
            </a:ln>
          </spPr>
          <cat>
            <numRef>
              <f>'Executive Mining Dashboard'!$G$74:$G$78</f>
            </numRef>
          </cat>
          <val>
            <numRef>
              <f>'Executive Mining Dashboard'!$I$74:$I$78</f>
            </numRef>
          </val>
        </ser>
        <ser>
          <idx val="2"/>
          <order val="2"/>
          <tx>
            <strRef>
              <f>'Executive Mining Dashboard'!J73</f>
            </strRef>
          </tx>
          <spPr>
            <a:ln>
              <a:prstDash val="solid"/>
            </a:ln>
          </spPr>
          <cat>
            <numRef>
              <f>'Executive Mining Dashboard'!$G$74:$G$78</f>
            </numRef>
          </cat>
          <val>
            <numRef>
              <f>'Executive Mining Dashboard'!$J$74:$J$78</f>
            </numRef>
          </val>
        </ser>
        <ser>
          <idx val="3"/>
          <order val="3"/>
          <tx>
            <strRef>
              <f>'Executive Mining Dashboard'!K73</f>
            </strRef>
          </tx>
          <spPr>
            <a:ln>
              <a:prstDash val="solid"/>
            </a:ln>
          </spPr>
          <cat>
            <numRef>
              <f>'Executive Mining Dashboard'!$G$74:$G$78</f>
            </numRef>
          </cat>
          <val>
            <numRef>
              <f>'Executive Mining Dashboard'!$K$74:$K$78</f>
            </numRef>
          </val>
        </ser>
        <axId val="10"/>
        <axId val="100"/>
      </area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Relationship Type="http://schemas.openxmlformats.org/officeDocument/2006/relationships/chart" Target="/xl/charts/chart4.xml" Id="rId4" /><Relationship Type="http://schemas.openxmlformats.org/officeDocument/2006/relationships/chart" Target="/xl/charts/chart5.xml" Id="rId5" /><Relationship Type="http://schemas.openxmlformats.org/officeDocument/2006/relationships/chart" Target="/xl/charts/chart6.xml" Id="rId6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20</row>
      <rowOff>0</rowOff>
    </from>
    <ext cx="486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5</col>
      <colOff>0</colOff>
      <row>20</row>
      <rowOff>0</rowOff>
    </from>
    <ext cx="4140000" cy="270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1</col>
      <colOff>0</colOff>
      <row>58</row>
      <rowOff>0</rowOff>
    </from>
    <ext cx="4860000" cy="270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58</row>
      <rowOff>0</rowOff>
    </from>
    <ext cx="4140000" cy="2700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1</col>
      <colOff>0</colOff>
      <row>81</row>
      <rowOff>0</rowOff>
    </from>
    <ext cx="4860000" cy="2700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81</row>
      <rowOff>0</rowOff>
    </from>
    <ext cx="4140000" cy="2700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"/>
  <sheetViews>
    <sheetView showGridLines="1" workbookViewId="0">
      <selection activeCell="A1" sqref="A1"/>
    </sheetView>
  </sheetViews>
  <sheetFormatPr baseColWidth="8" defaultRowHeight="15"/>
  <cols>
    <col width="33" customWidth="1" min="1" max="1"/>
    <col width="65" customWidth="1" min="2" max="2"/>
  </cols>
  <sheetData>
    <row r="1" ht="28" customHeight="1">
      <c r="A1" s="1" t="inlineStr">
        <is>
          <t>MINING, OIL &amp; GAS INDUSTRIAL SAFETY &amp; SCADA MANUAL</t>
        </is>
      </c>
    </row>
    <row r="2" ht="18" customHeight="1">
      <c r="A2" s="2" t="inlineStr">
        <is>
          <t>Operational Guidelines, Offshore Well Telemetry, Tailings Dam Stability &amp; Statutory Compliance</t>
        </is>
      </c>
    </row>
    <row r="4">
      <c r="A4" s="3" t="inlineStr">
        <is>
          <t>Mining &amp; Hydrocarbon Operations Workbook Architecture</t>
        </is>
      </c>
    </row>
    <row r="6">
      <c r="A6" s="4" t="inlineStr">
        <is>
          <t>Sheet Title</t>
        </is>
      </c>
      <c r="B6" s="4" t="inlineStr">
        <is>
          <t>Functional Scope &amp; Industrial Process Focus</t>
        </is>
      </c>
    </row>
    <row r="7" ht="20" customHeight="1">
      <c r="A7" s="5" t="inlineStr">
        <is>
          <t>Executive Mining Dashboard</t>
        </is>
      </c>
      <c r="B7" s="6" t="inlineStr">
        <is>
          <t>C-suite operational dashboard tracking Lost Time Injury (LTIFR), daily BOEPD production, haul truck utilization, tailings safety, and ESDM/SKK Migas compliance.</t>
        </is>
      </c>
      <c r="C7" s="7" t="n"/>
      <c r="D7" s="7" t="n"/>
      <c r="E7" s="7" t="n"/>
      <c r="F7" s="7" t="n"/>
      <c r="G7" s="7" t="n"/>
      <c r="H7" s="8" t="n"/>
    </row>
    <row r="8" ht="20" customHeight="1">
      <c r="A8" s="9" t="inlineStr">
        <is>
          <t>HSE Lost Time Incident LTIFR</t>
        </is>
      </c>
      <c r="B8" s="6" t="inlineStr">
        <is>
          <t>Health, Safety &amp; Environment safety scorecard: safe man-hours, near-miss incident logs, total recordable injury rate (TRIR), safety training hours.</t>
        </is>
      </c>
      <c r="C8" s="7" t="n"/>
      <c r="D8" s="7" t="n"/>
      <c r="E8" s="7" t="n"/>
      <c r="F8" s="7" t="n"/>
      <c r="G8" s="7" t="n"/>
      <c r="H8" s="8" t="n"/>
    </row>
    <row r="9" ht="20" customHeight="1">
      <c r="A9" s="5" t="inlineStr">
        <is>
          <t>Offshore Rig &amp; Well Telemetry</t>
        </is>
      </c>
      <c r="B9" s="6" t="inlineStr">
        <is>
          <t>Offshore platforms, subsea wellhead pressures (WHP), drill bit RPM, flow rate (BOPD), artificial lift ESP status, blowout preventer (BOP) health.</t>
        </is>
      </c>
      <c r="C9" s="7" t="n"/>
      <c r="D9" s="7" t="n"/>
      <c r="E9" s="7" t="n"/>
      <c r="F9" s="7" t="n"/>
      <c r="G9" s="7" t="n"/>
      <c r="H9" s="8" t="n"/>
    </row>
    <row r="10" ht="20" customHeight="1">
      <c r="A10" s="9" t="inlineStr">
        <is>
          <t>Refinery Downstream Processing</t>
        </is>
      </c>
      <c r="B10" s="6" t="inlineStr">
        <is>
          <t>Downstream cracking units, distillation columns, crude processing capacity, catalytic reformer yield, sulfur recovery, tank farm inventory.</t>
        </is>
      </c>
      <c r="C10" s="7" t="n"/>
      <c r="D10" s="7" t="n"/>
      <c r="E10" s="7" t="n"/>
      <c r="F10" s="7" t="n"/>
      <c r="G10" s="7" t="n"/>
      <c r="H10" s="8" t="n"/>
    </row>
    <row r="11" ht="20" customHeight="1">
      <c r="A11" s="5" t="inlineStr">
        <is>
          <t>Fleet Dispatch Haul Trucks</t>
        </is>
      </c>
      <c r="B11" s="6" t="inlineStr">
        <is>
          <t>Open-pit autonomous &amp; manned haul truck dispatch, Caterpillar/Komatsu telemetry, payload tonnage, tire temperature/pressure, fuel burn rate.</t>
        </is>
      </c>
      <c r="C11" s="7" t="n"/>
      <c r="D11" s="7" t="n"/>
      <c r="E11" s="7" t="n"/>
      <c r="F11" s="7" t="n"/>
      <c r="G11" s="7" t="n"/>
      <c r="H11" s="8" t="n"/>
    </row>
    <row r="12" ht="20" customHeight="1">
      <c r="A12" s="9" t="inlineStr">
        <is>
          <t>Geotechnical &amp; Tailings Dam</t>
        </is>
      </c>
      <c r="B12" s="6" t="inlineStr">
        <is>
          <t>Tailings Storage Facility (TSF) piezometer pore pressure, radar slope stability, seismic vibration sensors, spillway discharge flow telemetry.</t>
        </is>
      </c>
      <c r="C12" s="7" t="n"/>
      <c r="D12" s="7" t="n"/>
      <c r="E12" s="7" t="n"/>
      <c r="F12" s="7" t="n"/>
      <c r="G12" s="7" t="n"/>
      <c r="H12" s="8" t="n"/>
    </row>
    <row r="13" ht="20" customHeight="1">
      <c r="A13" s="5" t="inlineStr">
        <is>
          <t>Pipeline SCADA Leak Detection</t>
        </is>
      </c>
      <c r="B13" s="6" t="inlineStr">
        <is>
          <t>Cross-country oil/gas trunk pipelines, acoustic leak detection system (LDS), cathodic protection voltage, pressure drop alarms, pigging tracking.</t>
        </is>
      </c>
      <c r="C13" s="7" t="n"/>
      <c r="D13" s="7" t="n"/>
      <c r="E13" s="7" t="n"/>
      <c r="F13" s="7" t="n"/>
      <c r="G13" s="7" t="n"/>
      <c r="H13" s="8" t="n"/>
    </row>
    <row r="14" ht="20" customHeight="1">
      <c r="A14" s="9" t="inlineStr">
        <is>
          <t>Industrial Safety &amp; Gas Sensor</t>
        </is>
      </c>
      <c r="B14" s="6" t="inlineStr">
        <is>
          <t>Hazardous atmospheric monitoring: H2S toxic gas detectors, LEL methane flammable gas, oxygen deficiency sensors, personal gas detector telemetry.</t>
        </is>
      </c>
      <c r="C14" s="7" t="n"/>
      <c r="D14" s="7" t="n"/>
      <c r="E14" s="7" t="n"/>
      <c r="F14" s="7" t="n"/>
      <c r="G14" s="7" t="n"/>
      <c r="H14" s="8" t="n"/>
    </row>
    <row r="15" ht="20" customHeight="1">
      <c r="A15" s="5" t="inlineStr">
        <is>
          <t>Predictive Heavy Asset Maint</t>
        </is>
      </c>
      <c r="B15" s="6" t="inlineStr">
        <is>
          <t>Vibration analysis for gas turbines, centrifugal compressors, ball mills, SAG mills, oil lubrication debris analysis, mean time between failures (MTBF).</t>
        </is>
      </c>
      <c r="C15" s="7" t="n"/>
      <c r="D15" s="7" t="n"/>
      <c r="E15" s="7" t="n"/>
      <c r="F15" s="7" t="n"/>
      <c r="G15" s="7" t="n"/>
      <c r="H15" s="8" t="n"/>
    </row>
    <row r="16" ht="20" customHeight="1">
      <c r="A16" s="9" t="inlineStr">
        <is>
          <t>ESDM Minerba &amp; SKK Migas Sync</t>
        </is>
      </c>
      <c r="B16" s="6" t="inlineStr">
        <is>
          <t>Indonesian statutory reporting: RKAB Minerba production quota, SKK Migas daily lifting realization, domestic market obligation (DMO), PNBP royalty status.</t>
        </is>
      </c>
      <c r="C16" s="7" t="n"/>
      <c r="D16" s="7" t="n"/>
      <c r="E16" s="7" t="n"/>
      <c r="F16" s="7" t="n"/>
      <c r="G16" s="7" t="n"/>
      <c r="H16" s="8" t="n"/>
    </row>
    <row r="17" ht="20" customHeight="1">
      <c r="A17" s="5" t="inlineStr">
        <is>
          <t>Energy Carbon Flaring &amp; ESG</t>
        </is>
      </c>
      <c r="B17" s="6" t="inlineStr">
        <is>
          <t>Flaring &amp; venting gas volumes, greenhouse gas GHG Scope 1 emissions, carbon capture storage (CCS) pilot, mine land reclamation hectares.</t>
        </is>
      </c>
      <c r="C17" s="7" t="n"/>
      <c r="D17" s="7" t="n"/>
      <c r="E17" s="7" t="n"/>
      <c r="F17" s="7" t="n"/>
      <c r="G17" s="7" t="n"/>
      <c r="H17" s="8" t="n"/>
    </row>
    <row r="18" ht="20" customHeight="1">
      <c r="A18" s="9" t="inlineStr">
        <is>
          <t>Mining OT SCADA Cybersecurity</t>
        </is>
      </c>
      <c r="B18" s="6" t="inlineStr">
        <is>
          <t>IEC 62443 industrial control system security: Purdue model DMZ, air-gapped safety instrumented systems (SIS), SCADA intrusion detection, PLC patching.</t>
        </is>
      </c>
      <c r="C18" s="7" t="n"/>
      <c r="D18" s="7" t="n"/>
      <c r="E18" s="7" t="n"/>
      <c r="F18" s="7" t="n"/>
      <c r="G18" s="7" t="n"/>
      <c r="H18" s="8" t="n"/>
    </row>
    <row r="19" ht="20" customHeight="1">
      <c r="A19" s="5" t="inlineStr">
        <is>
          <t>Strategic Natural Resource KPI</t>
        </is>
      </c>
      <c r="B19" s="6" t="inlineStr">
        <is>
          <t>Corporate mineral &amp; petroleum reserve replacement ratio (RRR), lifting cash cost per barrel, safety zero-harm milestone, EBITDA margin.</t>
        </is>
      </c>
      <c r="C19" s="7" t="n"/>
      <c r="D19" s="7" t="n"/>
      <c r="E19" s="7" t="n"/>
      <c r="F19" s="7" t="n"/>
      <c r="G19" s="7" t="n"/>
      <c r="H19" s="8" t="n"/>
    </row>
  </sheetData>
  <mergeCells count="17">
    <mergeCell ref="A4:H4"/>
    <mergeCell ref="B14:H14"/>
    <mergeCell ref="B8:H8"/>
    <mergeCell ref="B17:H17"/>
    <mergeCell ref="B9:H9"/>
    <mergeCell ref="B13:H13"/>
    <mergeCell ref="B18:H18"/>
    <mergeCell ref="B12:H12"/>
    <mergeCell ref="A2:K2"/>
    <mergeCell ref="B6:H6"/>
    <mergeCell ref="B16:H16"/>
    <mergeCell ref="B15:H15"/>
    <mergeCell ref="B7:H7"/>
    <mergeCell ref="B10:H10"/>
    <mergeCell ref="B11:H11"/>
    <mergeCell ref="B19:H19"/>
    <mergeCell ref="A1:K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79"/>
  <sheetViews>
    <sheetView showGridLines="1" workbookViewId="0">
      <selection activeCell="A1" sqref="A1"/>
    </sheetView>
  </sheetViews>
  <sheetFormatPr baseColWidth="8" defaultRowHeight="15"/>
  <cols>
    <col width="4" customWidth="1" min="1" max="1"/>
    <col width="24" customWidth="1" min="2" max="2"/>
    <col width="24" customWidth="1" min="3" max="3"/>
    <col width="24" customWidth="1" min="4" max="4"/>
    <col width="20" customWidth="1" min="5" max="5"/>
    <col width="22" customWidth="1" min="6" max="6"/>
    <col width="24" customWidth="1" min="7" max="7"/>
    <col width="24" customWidth="1" min="8" max="8"/>
    <col width="20" customWidth="1" min="9" max="9"/>
    <col width="12" customWidth="1" min="10" max="10"/>
  </cols>
  <sheetData>
    <row r="1" ht="28" customHeight="1">
      <c r="A1" s="1" t="inlineStr">
        <is>
          <t>MINING, OIL &amp; GAS EXECUTIVE COMMAND COCKPIT</t>
        </is>
      </c>
    </row>
    <row r="2" ht="18" customHeight="1">
      <c r="A2" s="2" t="inlineStr">
        <is>
          <t>C-Level Dashboard: Industrial Safety (LTIFR), Hydrocarbon Flow, Haulage, TSF Dam &amp; ESDM Sync</t>
        </is>
      </c>
    </row>
    <row r="4" ht="26" customHeight="1">
      <c r="B4" s="44">
        <f>'HSE Lost Time Incident LTIFR'!C14</f>
        <v/>
      </c>
      <c r="C4" s="45" t="n"/>
      <c r="D4" s="12">
        <f>'HSE Lost Time Incident LTIFR'!G14</f>
        <v/>
      </c>
      <c r="E4" s="45" t="n"/>
      <c r="F4" s="46">
        <f>'Offshore Rig &amp; Well Telemetry'!E14</f>
        <v/>
      </c>
      <c r="G4" s="45" t="n"/>
      <c r="H4" s="47">
        <f>'Refinery Downstream Processing'!C13</f>
        <v/>
      </c>
      <c r="I4" s="45" t="n"/>
    </row>
    <row r="5" ht="28" customHeight="1">
      <c r="B5" s="15" t="inlineStr">
        <is>
          <t>TOTAL SAFE MAN-HOURS
Consecutive Operational Hours</t>
        </is>
      </c>
      <c r="C5" s="45" t="n"/>
      <c r="D5" s="15" t="inlineStr">
        <is>
          <t>LOST TIME INJURY (LTIFR)
Lost Time Frequency Rate</t>
        </is>
      </c>
      <c r="E5" s="45" t="n"/>
      <c r="F5" s="15" t="inlineStr">
        <is>
          <t>OFFSHORE OIL RATE (BOPD)
Daily Crude Oil Production</t>
        </is>
      </c>
      <c r="G5" s="45" t="n"/>
      <c r="H5" s="15" t="inlineStr">
        <is>
          <t>REFINERY INTAKE (BPD)
Crude Distillation Throughput</t>
        </is>
      </c>
      <c r="I5" s="45" t="n"/>
    </row>
    <row r="6" ht="8" customHeight="1"/>
    <row r="7" ht="26" customHeight="1">
      <c r="B7" s="48">
        <f>'Fleet Dispatch Haul Trucks'!F14</f>
        <v/>
      </c>
      <c r="C7" s="45" t="n"/>
      <c r="D7" s="49">
        <f>'Geotechnical &amp; Tailings Dam'!G13</f>
        <v/>
      </c>
      <c r="E7" s="45" t="n"/>
      <c r="F7" s="50">
        <f>'ESDM Minerba &amp; SKK Migas Sync'!H12</f>
        <v/>
      </c>
      <c r="G7" s="45" t="n"/>
      <c r="H7" s="51">
        <f>'Mining OT SCADA Cybersecurity'!D12</f>
        <v/>
      </c>
      <c r="I7" s="45" t="n"/>
    </row>
    <row r="8" ht="28" customHeight="1">
      <c r="B8" s="15" t="inlineStr">
        <is>
          <t>DAILY MINED HAULAGE
Autonomous &amp; Manned Haulage</t>
        </is>
      </c>
      <c r="C8" s="45" t="n"/>
      <c r="D8" s="15" t="inlineStr">
        <is>
          <t>TSF DAM FACTOR OF SAFETY
Global Dam Safety Index (GISTM)</t>
        </is>
      </c>
      <c r="E8" s="45" t="n"/>
      <c r="F8" s="15" t="inlineStr">
        <is>
          <t>ROYALTY PNBP PAID
State Mineral &amp; Oil Revenue</t>
        </is>
      </c>
      <c r="G8" s="45" t="n"/>
      <c r="H8" s="15" t="inlineStr">
        <is>
          <t>OT SCADA PLC HARDENING
Industrial Cyber Patch Level</t>
        </is>
      </c>
      <c r="I8" s="45" t="n"/>
    </row>
    <row r="9" ht="14" customHeight="1"/>
    <row r="11">
      <c r="B11" s="3" t="inlineStr">
        <is>
          <t>Energy &amp; Mining Asset Performance Index (%)</t>
        </is>
      </c>
      <c r="F11" s="3" t="inlineStr">
        <is>
          <t>Energy Portfolio Hydrocarbon &amp; Mineral Mix</t>
        </is>
      </c>
    </row>
    <row r="12">
      <c r="B12" s="20" t="inlineStr">
        <is>
          <t>Asset Domain</t>
        </is>
      </c>
      <c r="C12" s="20" t="inlineStr">
        <is>
          <t>Performance Attainment (%)</t>
        </is>
      </c>
      <c r="F12" s="20" t="inlineStr">
        <is>
          <t>Hydrocarbon / Mineral Stream</t>
        </is>
      </c>
      <c r="G12" s="20" t="inlineStr">
        <is>
          <t>Share (%)</t>
        </is>
      </c>
    </row>
    <row r="13">
      <c r="B13" s="6" t="inlineStr">
        <is>
          <t>HSE Zero Harm</t>
        </is>
      </c>
      <c r="C13" s="52" t="n">
        <v>100</v>
      </c>
      <c r="F13" s="6" t="inlineStr">
        <is>
          <t>Crude Oil Offshore</t>
        </is>
      </c>
      <c r="G13" s="22" t="n">
        <v>35</v>
      </c>
    </row>
    <row r="14">
      <c r="B14" s="6" t="inlineStr">
        <is>
          <t>Offshore Telemetry</t>
        </is>
      </c>
      <c r="C14" s="52" t="n">
        <v>99.8</v>
      </c>
      <c r="F14" s="6" t="inlineStr">
        <is>
          <t>Natural Gas Transmission</t>
        </is>
      </c>
      <c r="G14" s="22" t="n">
        <v>28</v>
      </c>
    </row>
    <row r="15">
      <c r="B15" s="6" t="inlineStr">
        <is>
          <t>Refinery Throughput</t>
        </is>
      </c>
      <c r="C15" s="52" t="n">
        <v>96.5</v>
      </c>
      <c r="F15" s="6" t="inlineStr">
        <is>
          <t>Clean Thermal &amp; Met Coal</t>
        </is>
      </c>
      <c r="G15" s="22" t="n">
        <v>22</v>
      </c>
    </row>
    <row r="16">
      <c r="B16" s="6" t="inlineStr">
        <is>
          <t>Autonomous Haulage</t>
        </is>
      </c>
      <c r="C16" s="52" t="n">
        <v>98.40000000000001</v>
      </c>
      <c r="F16" s="6" t="inlineStr">
        <is>
          <t>Battery Metals (Nickel/Copper)</t>
        </is>
      </c>
      <c r="G16" s="22" t="n">
        <v>15</v>
      </c>
    </row>
    <row r="17">
      <c r="B17" s="6" t="inlineStr">
        <is>
          <t>TSF Dam Stability</t>
        </is>
      </c>
      <c r="C17" s="52" t="n">
        <v>99.5</v>
      </c>
    </row>
    <row r="18">
      <c r="B18" s="6" t="inlineStr">
        <is>
          <t>Pipeline Cathodic LDS</t>
        </is>
      </c>
      <c r="C18" s="52" t="n">
        <v>100</v>
      </c>
    </row>
    <row r="19">
      <c r="B19" s="6" t="inlineStr">
        <is>
          <t>ESDM Lifting Sync</t>
        </is>
      </c>
      <c r="C19" s="52" t="n">
        <v>99.2</v>
      </c>
    </row>
    <row r="37">
      <c r="B37" s="3" t="inlineStr">
        <is>
          <t>Mining, Wellhead &amp; Refinery Mission-Critical Systems Watchlist</t>
        </is>
      </c>
    </row>
    <row r="38">
      <c r="B38" s="20" t="inlineStr">
        <is>
          <t>System / Industrial Asset</t>
        </is>
      </c>
      <c r="C38" s="20" t="inlineStr">
        <is>
          <t>SCADA Architecture</t>
        </is>
      </c>
      <c r="D38" s="20" t="inlineStr">
        <is>
          <t>Current Telemetry / Rate</t>
        </is>
      </c>
      <c r="E38" s="20" t="inlineStr">
        <is>
          <t>Safety Margin / Uptime</t>
        </is>
      </c>
      <c r="F38" s="20" t="inlineStr">
        <is>
          <t>Risk Anomaly Score</t>
        </is>
      </c>
      <c r="G38" s="20" t="inlineStr">
        <is>
          <t>Control Mitigation Action</t>
        </is>
      </c>
      <c r="H38" s="20" t="inlineStr">
        <is>
          <t>Asset Status</t>
        </is>
      </c>
    </row>
    <row r="39" ht="20" customHeight="1">
      <c r="B39" s="23" t="inlineStr">
        <is>
          <t>Offshore Rig Bravo Wellheads</t>
        </is>
      </c>
      <c r="C39" s="23" t="inlineStr">
        <is>
          <t>Yokogawa CENTUM VP DCS</t>
        </is>
      </c>
      <c r="D39" s="23" t="inlineStr">
        <is>
          <t>31,070 BOPD Production</t>
        </is>
      </c>
      <c r="E39" s="23" t="inlineStr">
        <is>
          <t>99.98% Telemetry Uptime</t>
        </is>
      </c>
      <c r="F39" s="23" t="inlineStr">
        <is>
          <t>Low Risk</t>
        </is>
      </c>
      <c r="G39" s="23" t="inlineStr">
        <is>
          <t>Subsea choke valves automated &amp; tested</t>
        </is>
      </c>
      <c r="H39" s="24" t="inlineStr">
        <is>
          <t>Optimal</t>
        </is>
      </c>
    </row>
    <row r="40" ht="20" customHeight="1">
      <c r="B40" s="25" t="inlineStr">
        <is>
          <t>Balikpapan CDU &amp; RFCC Complex</t>
        </is>
      </c>
      <c r="C40" s="25" t="inlineStr">
        <is>
          <t>Honeywell Experion PKS</t>
        </is>
      </c>
      <c r="D40" s="25" t="inlineStr">
        <is>
          <t>408,400 BPD Throughput</t>
        </is>
      </c>
      <c r="E40" s="25" t="inlineStr">
        <is>
          <t>99.95% Availability</t>
        </is>
      </c>
      <c r="F40" s="25" t="inlineStr">
        <is>
          <t>Low Risk</t>
        </is>
      </c>
      <c r="G40" s="25" t="inlineStr">
        <is>
          <t>Furnace heat integration within safe thresholds</t>
        </is>
      </c>
      <c r="H40" s="24" t="inlineStr">
        <is>
          <t>Optimal</t>
        </is>
      </c>
    </row>
    <row r="41" ht="20" customHeight="1">
      <c r="B41" s="23" t="inlineStr">
        <is>
          <t>Autonomous Haul Fleet (CAT AHS)</t>
        </is>
      </c>
      <c r="C41" s="23" t="inlineStr">
        <is>
          <t>Private LTE / Modular Mining</t>
        </is>
      </c>
      <c r="D41" s="23" t="inlineStr">
        <is>
          <t>102,400 Tons Daily Haul</t>
        </is>
      </c>
      <c r="E41" s="23" t="inlineStr">
        <is>
          <t>99.92% Fleet Uptime</t>
        </is>
      </c>
      <c r="F41" s="23" t="inlineStr">
        <is>
          <t>Low Risk</t>
        </is>
      </c>
      <c r="G41" s="23" t="inlineStr">
        <is>
          <t>Obstacle lidar detection 100% functional</t>
        </is>
      </c>
      <c r="H41" s="24" t="inlineStr">
        <is>
          <t>Optimal</t>
        </is>
      </c>
    </row>
    <row r="42" ht="20" customHeight="1">
      <c r="B42" s="25" t="inlineStr">
        <is>
          <t>TSF Tailings Dam Monitoring</t>
        </is>
      </c>
      <c r="C42" s="25" t="inlineStr">
        <is>
          <t>Campbell Scientific &amp; InSAR</t>
        </is>
      </c>
      <c r="D42" s="25" t="inlineStr">
        <is>
          <t>FoS 1.84 (Pore Pres 124 kPa)</t>
        </is>
      </c>
      <c r="E42" s="25" t="inlineStr">
        <is>
          <t>100% GISTM Conformance</t>
        </is>
      </c>
      <c r="F42" s="25" t="inlineStr">
        <is>
          <t>Low Risk</t>
        </is>
      </c>
      <c r="G42" s="25" t="inlineStr">
        <is>
          <t>Automated spillway siren test completed</t>
        </is>
      </c>
      <c r="H42" s="24" t="inlineStr">
        <is>
          <t>Stable &amp; Safe</t>
        </is>
      </c>
    </row>
    <row r="43" ht="20" customHeight="1">
      <c r="B43" s="23" t="inlineStr">
        <is>
          <t>Duri - Dumai Pipeline Trunk</t>
        </is>
      </c>
      <c r="C43" s="23" t="inlineStr">
        <is>
          <t>Schneider Electric OASyS SCADA</t>
        </is>
      </c>
      <c r="D43" s="23" t="inlineStr">
        <is>
          <t>185,000 BPD Flow (LDS Active)</t>
        </is>
      </c>
      <c r="E43" s="23" t="inlineStr">
        <is>
          <t>-1120 mV Cathodic Protection</t>
        </is>
      </c>
      <c r="F43" s="23" t="inlineStr">
        <is>
          <t>Low Risk</t>
        </is>
      </c>
      <c r="G43" s="23" t="inlineStr">
        <is>
          <t>Acoustic leak detection online with zero leak</t>
        </is>
      </c>
      <c r="H43" s="24" t="inlineStr">
        <is>
          <t>Protected</t>
        </is>
      </c>
    </row>
    <row r="44" ht="20" customHeight="1">
      <c r="B44" s="25" t="inlineStr">
        <is>
          <t>Refinery Gas &amp; H2S Sensors</t>
        </is>
      </c>
      <c r="C44" s="25" t="inlineStr">
        <is>
          <t>Draeger Toxic Detection Mesh</t>
        </is>
      </c>
      <c r="D44" s="25" t="inlineStr">
        <is>
          <t>0.2 ppm H2S (Below 5.0 Limit)</t>
        </is>
      </c>
      <c r="E44" s="25" t="inlineStr">
        <is>
          <t>100% ESD Armed</t>
        </is>
      </c>
      <c r="F44" s="25" t="inlineStr">
        <is>
          <t>Low Risk</t>
        </is>
      </c>
      <c r="G44" s="25" t="inlineStr">
        <is>
          <t>Emergency shutdown interlocks armed &amp; active</t>
        </is>
      </c>
      <c r="H44" s="24" t="inlineStr">
        <is>
          <t>Normal Safe</t>
        </is>
      </c>
    </row>
    <row r="45" ht="20" customHeight="1">
      <c r="B45" s="23" t="inlineStr">
        <is>
          <t>Heavy Rotating Turbines</t>
        </is>
      </c>
      <c r="C45" s="23" t="inlineStr">
        <is>
          <t>Bentley Nevada 3500 Vibration</t>
        </is>
      </c>
      <c r="D45" s="23" t="inlineStr">
        <is>
          <t>2.15 mm/s RMS Vibration</t>
        </is>
      </c>
      <c r="E45" s="23" t="inlineStr">
        <is>
          <t>94.2/100 Health Score</t>
        </is>
      </c>
      <c r="F45" s="23" t="inlineStr">
        <is>
          <t>Low Risk</t>
        </is>
      </c>
      <c r="G45" s="23" t="inlineStr">
        <is>
          <t>Lube oil spectrometry verified clean</t>
        </is>
      </c>
      <c r="H45" s="24" t="inlineStr">
        <is>
          <t>Optimal</t>
        </is>
      </c>
    </row>
    <row r="46" ht="20" customHeight="1">
      <c r="B46" s="25" t="inlineStr">
        <is>
          <t>ESDM Minerba / SKK Migas</t>
        </is>
      </c>
      <c r="C46" s="25" t="inlineStr">
        <is>
          <t>Statutory Feeder Gateway API</t>
        </is>
      </c>
      <c r="D46" s="25" t="inlineStr">
        <is>
          <t>22.4M Tons / 9.9M Bbls</t>
        </is>
      </c>
      <c r="E46" s="25" t="inlineStr">
        <is>
          <t>100% Realization Synced</t>
        </is>
      </c>
      <c r="F46" s="25" t="inlineStr">
        <is>
          <t>Low Risk</t>
        </is>
      </c>
      <c r="G46" s="25" t="inlineStr">
        <is>
          <t>Royalty PNBP calculated &amp; settled on schedule</t>
        </is>
      </c>
      <c r="H46" s="24" t="inlineStr">
        <is>
          <t>Compliant</t>
        </is>
      </c>
    </row>
    <row r="50">
      <c r="B50" s="53" t="inlineStr">
        <is>
          <t>Monthly Pipeline SCADA Uptime &amp; Zero Incident Safety Score (%)</t>
        </is>
      </c>
      <c r="G50" s="53" t="inlineStr">
        <is>
          <t>Mining &amp; Oil Gas SCADA Safety Integrity Index</t>
        </is>
      </c>
    </row>
    <row r="51">
      <c r="B51" s="54" t="inlineStr">
        <is>
          <t>Month</t>
        </is>
      </c>
      <c r="C51" s="54" t="inlineStr">
        <is>
          <t>Target Safety %</t>
        </is>
      </c>
      <c r="D51" s="54" t="inlineStr">
        <is>
          <t>Actual Safety Attainment %</t>
        </is>
      </c>
      <c r="E51" s="54" t="inlineStr">
        <is>
          <t>SCADA Telemetry Uptime %</t>
        </is>
      </c>
      <c r="G51" s="54" t="inlineStr">
        <is>
          <t>Operational Capability Pillar</t>
        </is>
      </c>
      <c r="H51" s="54" t="inlineStr">
        <is>
          <t>Benchmark</t>
        </is>
      </c>
      <c r="I51" s="54" t="inlineStr">
        <is>
          <t>Current Attainment</t>
        </is>
      </c>
    </row>
    <row r="52">
      <c r="B52" s="55" t="inlineStr">
        <is>
          <t>May</t>
        </is>
      </c>
      <c r="C52" s="56" t="n">
        <v>98.5</v>
      </c>
      <c r="D52" s="56" t="n">
        <v>98.90000000000001</v>
      </c>
      <c r="E52" s="56" t="n">
        <v>99.84999999999999</v>
      </c>
      <c r="G52" s="57" t="inlineStr">
        <is>
          <t>Pipeline Cathodic Protection</t>
        </is>
      </c>
      <c r="H52" s="58" t="n">
        <v>4.2</v>
      </c>
      <c r="I52" s="58" t="n">
        <v>4.8</v>
      </c>
    </row>
    <row r="53">
      <c r="B53" s="55" t="inlineStr">
        <is>
          <t>Jun</t>
        </is>
      </c>
      <c r="C53" s="56" t="n">
        <v>98.8</v>
      </c>
      <c r="D53" s="56" t="n">
        <v>99.2</v>
      </c>
      <c r="E53" s="56" t="n">
        <v>99.88</v>
      </c>
      <c r="G53" s="57" t="inlineStr">
        <is>
          <t>Wellhead SCADA RTU Sensors</t>
        </is>
      </c>
      <c r="H53" s="58" t="n">
        <v>4.5</v>
      </c>
      <c r="I53" s="58" t="n">
        <v>4.9</v>
      </c>
    </row>
    <row r="54">
      <c r="B54" s="55" t="inlineStr">
        <is>
          <t>Jul</t>
        </is>
      </c>
      <c r="C54" s="56" t="n">
        <v>99</v>
      </c>
      <c r="D54" s="56" t="n">
        <v>99.5</v>
      </c>
      <c r="E54" s="56" t="n">
        <v>99.92</v>
      </c>
      <c r="G54" s="57" t="inlineStr">
        <is>
          <t>Hazardous Gas Detection H2S</t>
        </is>
      </c>
      <c r="H54" s="58" t="n">
        <v>4.5</v>
      </c>
      <c r="I54" s="58" t="n">
        <v>4.9</v>
      </c>
    </row>
    <row r="55">
      <c r="B55" s="55" t="inlineStr">
        <is>
          <t>Aug</t>
        </is>
      </c>
      <c r="C55" s="56" t="n">
        <v>99</v>
      </c>
      <c r="D55" s="56" t="n">
        <v>99.3</v>
      </c>
      <c r="E55" s="56" t="n">
        <v>99.90000000000001</v>
      </c>
      <c r="G55" s="57" t="inlineStr">
        <is>
          <t>Heavy Fleet Haul Truck GPS</t>
        </is>
      </c>
      <c r="H55" s="58" t="n">
        <v>4</v>
      </c>
      <c r="I55" s="58" t="n">
        <v>4.6</v>
      </c>
    </row>
    <row r="56">
      <c r="B56" s="55" t="inlineStr">
        <is>
          <t>Sep</t>
        </is>
      </c>
      <c r="C56" s="56" t="n">
        <v>99.5</v>
      </c>
      <c r="D56" s="56" t="n">
        <v>99.8</v>
      </c>
      <c r="E56" s="56" t="n">
        <v>99.95999999999999</v>
      </c>
      <c r="G56" s="57" t="inlineStr">
        <is>
          <t>Flare Emission Flowmeter</t>
        </is>
      </c>
      <c r="H56" s="58" t="n">
        <v>4</v>
      </c>
      <c r="I56" s="58" t="n">
        <v>4.5</v>
      </c>
    </row>
    <row r="57">
      <c r="B57" s="55" t="inlineStr">
        <is>
          <t>Oct</t>
        </is>
      </c>
      <c r="C57" s="56" t="n">
        <v>99.90000000000001</v>
      </c>
      <c r="D57" s="56" t="n">
        <v>99.95</v>
      </c>
      <c r="E57" s="56" t="n">
        <v>99.98999999999999</v>
      </c>
      <c r="G57" s="57" t="inlineStr">
        <is>
          <t>Emergency ESD Valve Testing</t>
        </is>
      </c>
      <c r="H57" s="58" t="n">
        <v>4.5</v>
      </c>
      <c r="I57" s="58" t="n">
        <v>4.9</v>
      </c>
    </row>
    <row r="72">
      <c r="B72" s="53" t="inlineStr">
        <is>
          <t>Daily Wellhead Extraction Output (k BOE) vs Flare Gas Reduction (%)</t>
        </is>
      </c>
      <c r="G72" s="53" t="inlineStr">
        <is>
          <t>Facility Safety Incident Exposure &amp; Work Permit State (%)</t>
        </is>
      </c>
    </row>
    <row r="73">
      <c r="B73" s="54" t="inlineStr">
        <is>
          <t>Day</t>
        </is>
      </c>
      <c r="C73" s="54" t="inlineStr">
        <is>
          <t>Daily BOE (k)</t>
        </is>
      </c>
      <c r="D73" s="54" t="inlineStr">
        <is>
          <t>Flare Reduction %</t>
        </is>
      </c>
      <c r="E73" s="54" t="inlineStr">
        <is>
          <t>Target %</t>
        </is>
      </c>
      <c r="G73" s="54" t="inlineStr">
        <is>
          <t>Shift</t>
        </is>
      </c>
      <c r="H73" s="54" t="inlineStr">
        <is>
          <t>Hot Work Permitted</t>
        </is>
      </c>
      <c r="I73" s="54" t="inlineStr">
        <is>
          <t>Confined Space Entry</t>
        </is>
      </c>
      <c r="J73" s="54" t="inlineStr">
        <is>
          <t>Electrical Isolation</t>
        </is>
      </c>
      <c r="K73" s="54" t="inlineStr">
        <is>
          <t>Routine Safe Op</t>
        </is>
      </c>
    </row>
    <row r="74">
      <c r="B74" s="57" t="inlineStr">
        <is>
          <t>Mon</t>
        </is>
      </c>
      <c r="C74" s="62" t="n">
        <v>85</v>
      </c>
      <c r="D74" s="62" t="n">
        <v>94.5</v>
      </c>
      <c r="E74" s="62" t="n">
        <v>92</v>
      </c>
      <c r="G74" s="57" t="inlineStr">
        <is>
          <t>Shift-Day-1</t>
        </is>
      </c>
      <c r="H74" s="62" t="n">
        <v>18</v>
      </c>
      <c r="I74" s="62" t="n">
        <v>12</v>
      </c>
      <c r="J74" s="62" t="n">
        <v>25</v>
      </c>
      <c r="K74" s="62" t="n">
        <v>45</v>
      </c>
    </row>
    <row r="75">
      <c r="B75" s="57" t="inlineStr">
        <is>
          <t>Tue</t>
        </is>
      </c>
      <c r="C75" s="62" t="n">
        <v>87.2</v>
      </c>
      <c r="D75" s="62" t="n">
        <v>95.09999999999999</v>
      </c>
      <c r="E75" s="62" t="n">
        <v>92</v>
      </c>
      <c r="G75" s="57" t="inlineStr">
        <is>
          <t>Shift-Night-1</t>
        </is>
      </c>
      <c r="H75" s="62" t="n">
        <v>8</v>
      </c>
      <c r="I75" s="62" t="n">
        <v>6</v>
      </c>
      <c r="J75" s="62" t="n">
        <v>18</v>
      </c>
      <c r="K75" s="62" t="n">
        <v>68</v>
      </c>
    </row>
    <row r="76">
      <c r="B76" s="57" t="inlineStr">
        <is>
          <t>Wed</t>
        </is>
      </c>
      <c r="C76" s="62" t="n">
        <v>86.8</v>
      </c>
      <c r="D76" s="62" t="n">
        <v>95.8</v>
      </c>
      <c r="E76" s="62" t="n">
        <v>92</v>
      </c>
      <c r="G76" s="57" t="inlineStr">
        <is>
          <t>Shift-Day-2</t>
        </is>
      </c>
      <c r="H76" s="62" t="n">
        <v>22</v>
      </c>
      <c r="I76" s="62" t="n">
        <v>15</v>
      </c>
      <c r="J76" s="62" t="n">
        <v>22</v>
      </c>
      <c r="K76" s="62" t="n">
        <v>41</v>
      </c>
    </row>
    <row r="77">
      <c r="B77" s="57" t="inlineStr">
        <is>
          <t>Thu</t>
        </is>
      </c>
      <c r="C77" s="62" t="n">
        <v>88.5</v>
      </c>
      <c r="D77" s="62" t="n">
        <v>96.2</v>
      </c>
      <c r="E77" s="62" t="n">
        <v>95</v>
      </c>
      <c r="G77" s="57" t="inlineStr">
        <is>
          <t>Shift-Night-2</t>
        </is>
      </c>
      <c r="H77" s="62" t="n">
        <v>10</v>
      </c>
      <c r="I77" s="62" t="n">
        <v>8</v>
      </c>
      <c r="J77" s="62" t="n">
        <v>16</v>
      </c>
      <c r="K77" s="62" t="n">
        <v>66</v>
      </c>
    </row>
    <row r="78">
      <c r="B78" s="57" t="inlineStr">
        <is>
          <t>Fri</t>
        </is>
      </c>
      <c r="C78" s="62" t="n">
        <v>89.09999999999999</v>
      </c>
      <c r="D78" s="62" t="n">
        <v>96.90000000000001</v>
      </c>
      <c r="E78" s="62" t="n">
        <v>95</v>
      </c>
      <c r="G78" s="57" t="inlineStr">
        <is>
          <t>Shift-Day-3</t>
        </is>
      </c>
      <c r="H78" s="62" t="n">
        <v>19</v>
      </c>
      <c r="I78" s="62" t="n">
        <v>11</v>
      </c>
      <c r="J78" s="62" t="n">
        <v>24</v>
      </c>
      <c r="K78" s="62" t="n">
        <v>46</v>
      </c>
    </row>
    <row r="79">
      <c r="B79" s="57" t="inlineStr">
        <is>
          <t>Sat</t>
        </is>
      </c>
      <c r="C79" s="62" t="n">
        <v>84</v>
      </c>
      <c r="D79" s="62" t="n">
        <v>97.40000000000001</v>
      </c>
      <c r="E79" s="62" t="n">
        <v>95</v>
      </c>
    </row>
  </sheetData>
  <mergeCells count="18">
    <mergeCell ref="D8:E8"/>
    <mergeCell ref="F4:G4"/>
    <mergeCell ref="D7:E7"/>
    <mergeCell ref="B7:C7"/>
    <mergeCell ref="B5:C5"/>
    <mergeCell ref="H7:I7"/>
    <mergeCell ref="F5:G5"/>
    <mergeCell ref="D5:E5"/>
    <mergeCell ref="A2:K2"/>
    <mergeCell ref="H5:I5"/>
    <mergeCell ref="D4:E4"/>
    <mergeCell ref="H4:I4"/>
    <mergeCell ref="H8:I8"/>
    <mergeCell ref="B8:C8"/>
    <mergeCell ref="A1:K1"/>
    <mergeCell ref="B4:C4"/>
    <mergeCell ref="F7:G7"/>
    <mergeCell ref="F8:G8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4"/>
  <sheetViews>
    <sheetView showGridLines="1" workbookViewId="0">
      <selection activeCell="A1" sqref="A1"/>
    </sheetView>
  </sheetViews>
  <sheetFormatPr baseColWidth="8" defaultRowHeight="15"/>
  <cols>
    <col width="38" customWidth="1" min="1" max="1"/>
    <col width="25" customWidth="1" min="2" max="2"/>
    <col width="17" customWidth="1" min="3" max="3"/>
    <col width="27" customWidth="1" min="4" max="4"/>
    <col width="20" customWidth="1" min="5" max="5"/>
    <col width="18" customWidth="1" min="6" max="6"/>
    <col width="21" customWidth="1" min="7" max="7"/>
    <col width="25" customWidth="1" min="8" max="8"/>
    <col width="30" customWidth="1" min="9" max="9"/>
    <col width="20" customWidth="1" min="10" max="10"/>
  </cols>
  <sheetData>
    <row r="1" ht="28" customHeight="1">
      <c r="A1" s="1" t="inlineStr">
        <is>
          <t>OCCUPATIONAL HEALTH, SAFETY &amp; ENVIRONMENT (HSE) COMMAND</t>
        </is>
      </c>
    </row>
    <row r="2" ht="18" customHeight="1">
      <c r="A2" s="2" t="inlineStr">
        <is>
          <t>Safe Man-Hours, Lost Time Injury Frequency Rate (LTIFR), Near-Miss Hazards &amp; Zero-Harm Goals</t>
        </is>
      </c>
    </row>
    <row r="5">
      <c r="A5" s="20" t="inlineStr">
        <is>
          <t>Mining / Oil Field Asset</t>
        </is>
      </c>
      <c r="B5" s="20" t="inlineStr">
        <is>
          <t>Operation Type</t>
        </is>
      </c>
      <c r="C5" s="20" t="inlineStr">
        <is>
          <t>Safe Man-Hours</t>
        </is>
      </c>
      <c r="D5" s="20" t="inlineStr">
        <is>
          <t>Lost Time Injuries (LTI)</t>
        </is>
      </c>
      <c r="E5" s="20" t="inlineStr">
        <is>
          <t>Near-Miss Reports</t>
        </is>
      </c>
      <c r="F5" s="20" t="inlineStr">
        <is>
          <t>First Aid Cases</t>
        </is>
      </c>
      <c r="G5" s="20" t="inlineStr">
        <is>
          <t>LTIFR (per 1M Hrs)</t>
        </is>
      </c>
      <c r="H5" s="20" t="inlineStr">
        <is>
          <t>TRIR (per 1M Hrs)</t>
        </is>
      </c>
      <c r="I5" s="20" t="inlineStr">
        <is>
          <t>Safety Drill Attendance (%)</t>
        </is>
      </c>
      <c r="J5" s="20" t="inlineStr">
        <is>
          <t>HSE Safety Status</t>
        </is>
      </c>
    </row>
    <row r="6" ht="20" customHeight="1">
      <c r="A6" s="25" t="inlineStr">
        <is>
          <t>East Kalimantan Coal Basin</t>
        </is>
      </c>
      <c r="B6" s="25" t="inlineStr">
        <is>
          <t>Open-Pit Mining</t>
        </is>
      </c>
      <c r="C6" s="26" t="n">
        <v>3850000</v>
      </c>
      <c r="D6" s="26" t="n">
        <v>0</v>
      </c>
      <c r="E6" s="26" t="n">
        <v>142</v>
      </c>
      <c r="F6" s="26" t="n">
        <v>18</v>
      </c>
      <c r="G6" s="27">
        <f>D6*1000000/C6</f>
        <v/>
      </c>
      <c r="H6" s="27">
        <f>(D6+F6)*1000000/C6</f>
        <v/>
      </c>
      <c r="I6" s="59" t="n">
        <v>98.5</v>
      </c>
      <c r="J6" s="24" t="inlineStr">
        <is>
          <t>Zero Harm</t>
        </is>
      </c>
    </row>
    <row r="7" ht="20" customHeight="1">
      <c r="A7" s="23" t="inlineStr">
        <is>
          <t>Natuna Sea Offshore Block A</t>
        </is>
      </c>
      <c r="B7" s="23" t="inlineStr">
        <is>
          <t>Offshore Deepwater</t>
        </is>
      </c>
      <c r="C7" s="29" t="n">
        <v>1920000</v>
      </c>
      <c r="D7" s="29" t="n">
        <v>0</v>
      </c>
      <c r="E7" s="29" t="n">
        <v>84</v>
      </c>
      <c r="F7" s="29" t="n">
        <v>8</v>
      </c>
      <c r="G7" s="30">
        <f>D7*1000000/C7</f>
        <v/>
      </c>
      <c r="H7" s="30">
        <f>(D7+F7)*1000000/C7</f>
        <v/>
      </c>
      <c r="I7" s="60" t="n">
        <v>99.2</v>
      </c>
      <c r="J7" s="24" t="inlineStr">
        <is>
          <t>Zero Harm</t>
        </is>
      </c>
    </row>
    <row r="8" ht="20" customHeight="1">
      <c r="A8" s="25" t="inlineStr">
        <is>
          <t>South Sumatra Gas Pipeline</t>
        </is>
      </c>
      <c r="B8" s="25" t="inlineStr">
        <is>
          <t>Midstream Trunkline</t>
        </is>
      </c>
      <c r="C8" s="26" t="n">
        <v>1450000</v>
      </c>
      <c r="D8" s="26" t="n">
        <v>0</v>
      </c>
      <c r="E8" s="26" t="n">
        <v>62</v>
      </c>
      <c r="F8" s="26" t="n">
        <v>5</v>
      </c>
      <c r="G8" s="27">
        <f>D8*1000000/C8</f>
        <v/>
      </c>
      <c r="H8" s="27">
        <f>(D8+F8)*1000000/C8</f>
        <v/>
      </c>
      <c r="I8" s="59" t="n">
        <v>99</v>
      </c>
      <c r="J8" s="24" t="inlineStr">
        <is>
          <t>Zero Harm</t>
        </is>
      </c>
    </row>
    <row r="9" ht="20" customHeight="1">
      <c r="A9" s="23" t="inlineStr">
        <is>
          <t>Papua Copper &amp; Gold Complex</t>
        </is>
      </c>
      <c r="B9" s="23" t="inlineStr">
        <is>
          <t>Underground Block Cave</t>
        </is>
      </c>
      <c r="C9" s="29" t="n">
        <v>4600000</v>
      </c>
      <c r="D9" s="29" t="n">
        <v>0</v>
      </c>
      <c r="E9" s="29" t="n">
        <v>215</v>
      </c>
      <c r="F9" s="29" t="n">
        <v>24</v>
      </c>
      <c r="G9" s="30">
        <f>D9*1000000/C9</f>
        <v/>
      </c>
      <c r="H9" s="30">
        <f>(D9+F9)*1000000/C9</f>
        <v/>
      </c>
      <c r="I9" s="60" t="n">
        <v>97.8</v>
      </c>
      <c r="J9" s="24" t="inlineStr">
        <is>
          <t>Zero Harm</t>
        </is>
      </c>
    </row>
    <row r="10" ht="20" customHeight="1">
      <c r="A10" s="25" t="inlineStr">
        <is>
          <t>Balikpapan Modern Refinery</t>
        </is>
      </c>
      <c r="B10" s="25" t="inlineStr">
        <is>
          <t>Downstream Processing</t>
        </is>
      </c>
      <c r="C10" s="26" t="n">
        <v>3200000</v>
      </c>
      <c r="D10" s="26" t="n">
        <v>0</v>
      </c>
      <c r="E10" s="26" t="n">
        <v>110</v>
      </c>
      <c r="F10" s="26" t="n">
        <v>12</v>
      </c>
      <c r="G10" s="27">
        <f>D10*1000000/C10</f>
        <v/>
      </c>
      <c r="H10" s="27">
        <f>(D10+F10)*1000000/C10</f>
        <v/>
      </c>
      <c r="I10" s="59" t="n">
        <v>98.90000000000001</v>
      </c>
      <c r="J10" s="24" t="inlineStr">
        <is>
          <t>Zero Harm</t>
        </is>
      </c>
    </row>
    <row r="11" ht="20" customHeight="1">
      <c r="A11" s="23" t="inlineStr">
        <is>
          <t>North Sumatra Geothermal Field</t>
        </is>
      </c>
      <c r="B11" s="23" t="inlineStr">
        <is>
          <t>Steam Power Drilling</t>
        </is>
      </c>
      <c r="C11" s="29" t="n">
        <v>1150000</v>
      </c>
      <c r="D11" s="29" t="n">
        <v>0</v>
      </c>
      <c r="E11" s="29" t="n">
        <v>48</v>
      </c>
      <c r="F11" s="29" t="n">
        <v>6</v>
      </c>
      <c r="G11" s="30">
        <f>D11*1000000/C11</f>
        <v/>
      </c>
      <c r="H11" s="30">
        <f>(D11+F11)*1000000/C11</f>
        <v/>
      </c>
      <c r="I11" s="60" t="n">
        <v>99.40000000000001</v>
      </c>
      <c r="J11" s="24" t="inlineStr">
        <is>
          <t>Zero Harm</t>
        </is>
      </c>
    </row>
    <row r="12" ht="20" customHeight="1">
      <c r="A12" s="25" t="inlineStr">
        <is>
          <t>Bangka Offshore Tin Dredging</t>
        </is>
      </c>
      <c r="B12" s="25" t="inlineStr">
        <is>
          <t>Marine Offshore Mining</t>
        </is>
      </c>
      <c r="C12" s="26" t="n">
        <v>980000</v>
      </c>
      <c r="D12" s="26" t="n">
        <v>0</v>
      </c>
      <c r="E12" s="26" t="n">
        <v>36</v>
      </c>
      <c r="F12" s="26" t="n">
        <v>4</v>
      </c>
      <c r="G12" s="27">
        <f>D12*1000000/C12</f>
        <v/>
      </c>
      <c r="H12" s="27">
        <f>(D12+F12)*1000000/C12</f>
        <v/>
      </c>
      <c r="I12" s="59" t="n">
        <v>98.2</v>
      </c>
      <c r="J12" s="24" t="inlineStr">
        <is>
          <t>Zero Harm</t>
        </is>
      </c>
    </row>
    <row r="13" ht="20" customHeight="1">
      <c r="A13" s="23" t="inlineStr">
        <is>
          <t>Halmahera High-Pressure Acid Nickel</t>
        </is>
      </c>
      <c r="B13" s="23" t="inlineStr">
        <is>
          <t>Smelting &amp; HPAL</t>
        </is>
      </c>
      <c r="C13" s="29" t="n">
        <v>2850000</v>
      </c>
      <c r="D13" s="29" t="n">
        <v>0</v>
      </c>
      <c r="E13" s="29" t="n">
        <v>134</v>
      </c>
      <c r="F13" s="29" t="n">
        <v>15</v>
      </c>
      <c r="G13" s="30">
        <f>D13*1000000/C13</f>
        <v/>
      </c>
      <c r="H13" s="30">
        <f>(D13+F13)*1000000/C13</f>
        <v/>
      </c>
      <c r="I13" s="60" t="n">
        <v>98.7</v>
      </c>
      <c r="J13" s="24" t="inlineStr">
        <is>
          <t>Zero Harm</t>
        </is>
      </c>
    </row>
    <row r="14">
      <c r="A14" s="32" t="inlineStr">
        <is>
          <t>CAMPUS INDUSTRIAL SAFETY TOTAL</t>
        </is>
      </c>
      <c r="B14" s="33" t="n"/>
      <c r="C14" s="34">
        <f>SUM(C6:C13)</f>
        <v/>
      </c>
      <c r="D14" s="34">
        <f>SUM(D6:D13)</f>
        <v/>
      </c>
      <c r="E14" s="34">
        <f>SUM(E6:E13)</f>
        <v/>
      </c>
      <c r="F14" s="34">
        <f>SUM(F6:F13)</f>
        <v/>
      </c>
      <c r="G14" s="35">
        <f>AVERAGE(G6:G13)</f>
        <v/>
      </c>
      <c r="H14" s="35">
        <f>AVERAGE(H6:H13)</f>
        <v/>
      </c>
      <c r="I14" s="61">
        <f>AVERAGE(I6:I13)</f>
        <v/>
      </c>
      <c r="J14" s="37" t="inlineStr">
        <is>
          <t>Zero Fatality</t>
        </is>
      </c>
    </row>
  </sheetData>
  <mergeCells count="2">
    <mergeCell ref="A2:K2"/>
    <mergeCell ref="A1:K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4"/>
  <sheetViews>
    <sheetView showGridLines="1" workbookViewId="0">
      <selection activeCell="A1" sqref="A1"/>
    </sheetView>
  </sheetViews>
  <sheetFormatPr baseColWidth="8" defaultRowHeight="15"/>
  <cols>
    <col width="34" customWidth="1" min="1" max="1"/>
    <col width="20" customWidth="1" min="2" max="2"/>
    <col width="22" customWidth="1" min="3" max="3"/>
    <col width="21" customWidth="1" min="4" max="4"/>
    <col width="18" customWidth="1" min="5" max="5"/>
    <col width="20" customWidth="1" min="6" max="6"/>
    <col width="19" customWidth="1" min="7" max="7"/>
    <col width="20" customWidth="1" min="8" max="8"/>
    <col width="18" customWidth="1" min="9" max="9"/>
    <col width="19" customWidth="1" min="10" max="10"/>
  </cols>
  <sheetData>
    <row r="1" ht="28" customHeight="1">
      <c r="A1" s="1" t="inlineStr">
        <is>
          <t>OFFSHORE PLATFORMS, SUBSEA WELLHEADS &amp; TELEMETRY</t>
        </is>
      </c>
    </row>
    <row r="2" ht="18" customHeight="1">
      <c r="A2" s="2" t="inlineStr">
        <is>
          <t>Wellhead Pressure (psi), Flow Rate (BOPD), Gas-Oil Ratio, Choke %, Artificial Lift &amp; SCADA Telemetry</t>
        </is>
      </c>
    </row>
    <row r="5">
      <c r="A5" s="20" t="inlineStr">
        <is>
          <t>Platform / Well ID</t>
        </is>
      </c>
      <c r="B5" s="20" t="inlineStr">
        <is>
          <t>Field Basin</t>
        </is>
      </c>
      <c r="C5" s="20" t="inlineStr">
        <is>
          <t>Wellhead Pres (psi)</t>
        </is>
      </c>
      <c r="D5" s="20" t="inlineStr">
        <is>
          <t>Downhole Temp (°C)</t>
        </is>
      </c>
      <c r="E5" s="20" t="inlineStr">
        <is>
          <t>Oil Rate (BOPD)</t>
        </is>
      </c>
      <c r="F5" s="20" t="inlineStr">
        <is>
          <t>Gas Rate (MMSCFD)</t>
        </is>
      </c>
      <c r="G5" s="20" t="inlineStr">
        <is>
          <t>Water Cut (%)</t>
        </is>
      </c>
      <c r="H5" s="20" t="inlineStr">
        <is>
          <t>Choke Opening (%)</t>
        </is>
      </c>
      <c r="I5" s="20" t="inlineStr">
        <is>
          <t>Artificial Lift</t>
        </is>
      </c>
      <c r="J5" s="20" t="inlineStr">
        <is>
          <t>Telemetry Status</t>
        </is>
      </c>
    </row>
    <row r="6" ht="20" customHeight="1">
      <c r="A6" s="25" t="inlineStr">
        <is>
          <t>Rig Bravo - Wellhead A01</t>
        </is>
      </c>
      <c r="B6" s="25" t="inlineStr">
        <is>
          <t>Natuna Offshore</t>
        </is>
      </c>
      <c r="C6" s="26" t="n">
        <v>2450</v>
      </c>
      <c r="D6" s="59" t="n">
        <v>115.4</v>
      </c>
      <c r="E6" s="26" t="n">
        <v>3850</v>
      </c>
      <c r="F6" s="59" t="n">
        <v>8.4</v>
      </c>
      <c r="G6" s="59" t="n">
        <v>12.5</v>
      </c>
      <c r="H6" s="26" t="n">
        <v>45</v>
      </c>
      <c r="I6" s="25" t="inlineStr">
        <is>
          <t>Gas Lift</t>
        </is>
      </c>
      <c r="J6" s="24" t="inlineStr">
        <is>
          <t>Optimal Online</t>
        </is>
      </c>
    </row>
    <row r="7" ht="20" customHeight="1">
      <c r="A7" s="23" t="inlineStr">
        <is>
          <t>Rig Bravo - Wellhead A02</t>
        </is>
      </c>
      <c r="B7" s="23" t="inlineStr">
        <is>
          <t>Natuna Offshore</t>
        </is>
      </c>
      <c r="C7" s="29" t="n">
        <v>2380</v>
      </c>
      <c r="D7" s="60" t="n">
        <v>112.8</v>
      </c>
      <c r="E7" s="29" t="n">
        <v>3420</v>
      </c>
      <c r="F7" s="60" t="n">
        <v>7.8</v>
      </c>
      <c r="G7" s="60" t="n">
        <v>14.2</v>
      </c>
      <c r="H7" s="29" t="n">
        <v>42</v>
      </c>
      <c r="I7" s="23" t="inlineStr">
        <is>
          <t>Gas Lift</t>
        </is>
      </c>
      <c r="J7" s="24" t="inlineStr">
        <is>
          <t>Optimal Online</t>
        </is>
      </c>
    </row>
    <row r="8" ht="20" customHeight="1">
      <c r="A8" s="25" t="inlineStr">
        <is>
          <t>Platform Charlie - Wellhead B01</t>
        </is>
      </c>
      <c r="B8" s="25" t="inlineStr">
        <is>
          <t>Mahakam Delta</t>
        </is>
      </c>
      <c r="C8" s="26" t="n">
        <v>1950</v>
      </c>
      <c r="D8" s="59" t="n">
        <v>128.5</v>
      </c>
      <c r="E8" s="26" t="n">
        <v>4600</v>
      </c>
      <c r="F8" s="59" t="n">
        <v>14.5</v>
      </c>
      <c r="G8" s="59" t="n">
        <v>18</v>
      </c>
      <c r="H8" s="26" t="n">
        <v>55</v>
      </c>
      <c r="I8" s="25" t="inlineStr">
        <is>
          <t>Subsea ESP</t>
        </is>
      </c>
      <c r="J8" s="24" t="inlineStr">
        <is>
          <t>Optimal Online</t>
        </is>
      </c>
    </row>
    <row r="9" ht="20" customHeight="1">
      <c r="A9" s="23" t="inlineStr">
        <is>
          <t>Platform Charlie - Wellhead B02</t>
        </is>
      </c>
      <c r="B9" s="23" t="inlineStr">
        <is>
          <t>Mahakam Delta</t>
        </is>
      </c>
      <c r="C9" s="29" t="n">
        <v>1880</v>
      </c>
      <c r="D9" s="60" t="n">
        <v>124</v>
      </c>
      <c r="E9" s="29" t="n">
        <v>4150</v>
      </c>
      <c r="F9" s="60" t="n">
        <v>13.2</v>
      </c>
      <c r="G9" s="60" t="n">
        <v>19.5</v>
      </c>
      <c r="H9" s="29" t="n">
        <v>50</v>
      </c>
      <c r="I9" s="23" t="inlineStr">
        <is>
          <t>Subsea ESP</t>
        </is>
      </c>
      <c r="J9" s="24" t="inlineStr">
        <is>
          <t>Optimal Online</t>
        </is>
      </c>
    </row>
    <row r="10" ht="20" customHeight="1">
      <c r="A10" s="25" t="inlineStr">
        <is>
          <t>FPSO Kakap - Subsea P01</t>
        </is>
      </c>
      <c r="B10" s="25" t="inlineStr">
        <is>
          <t>West Natuna Sea</t>
        </is>
      </c>
      <c r="C10" s="26" t="n">
        <v>3100</v>
      </c>
      <c r="D10" s="59" t="n">
        <v>108.2</v>
      </c>
      <c r="E10" s="26" t="n">
        <v>5800</v>
      </c>
      <c r="F10" s="59" t="n">
        <v>11</v>
      </c>
      <c r="G10" s="59" t="n">
        <v>8.5</v>
      </c>
      <c r="H10" s="26" t="n">
        <v>38</v>
      </c>
      <c r="I10" s="25" t="inlineStr">
        <is>
          <t>Natural Flow</t>
        </is>
      </c>
      <c r="J10" s="24" t="inlineStr">
        <is>
          <t>Optimal Online</t>
        </is>
      </c>
    </row>
    <row r="11" ht="20" customHeight="1">
      <c r="A11" s="23" t="inlineStr">
        <is>
          <t>FPSO Kakap - Subsea P02</t>
        </is>
      </c>
      <c r="B11" s="23" t="inlineStr">
        <is>
          <t>West Natuna Sea</t>
        </is>
      </c>
      <c r="C11" s="29" t="n">
        <v>2950</v>
      </c>
      <c r="D11" s="60" t="n">
        <v>106.5</v>
      </c>
      <c r="E11" s="29" t="n">
        <v>5200</v>
      </c>
      <c r="F11" s="60" t="n">
        <v>10.2</v>
      </c>
      <c r="G11" s="60" t="n">
        <v>9.4</v>
      </c>
      <c r="H11" s="29" t="n">
        <v>35</v>
      </c>
      <c r="I11" s="23" t="inlineStr">
        <is>
          <t>Natural Flow</t>
        </is>
      </c>
      <c r="J11" s="24" t="inlineStr">
        <is>
          <t>Optimal Online</t>
        </is>
      </c>
    </row>
    <row r="12" ht="20" customHeight="1">
      <c r="A12" s="25" t="inlineStr">
        <is>
          <t>Platform Alpha - Wellhead C01</t>
        </is>
      </c>
      <c r="B12" s="25" t="inlineStr">
        <is>
          <t>Java Sea Offshore</t>
        </is>
      </c>
      <c r="C12" s="26" t="n">
        <v>1420</v>
      </c>
      <c r="D12" s="59" t="n">
        <v>98.40000000000001</v>
      </c>
      <c r="E12" s="26" t="n">
        <v>2100</v>
      </c>
      <c r="F12" s="59" t="n">
        <v>4.5</v>
      </c>
      <c r="G12" s="59" t="n">
        <v>28.5</v>
      </c>
      <c r="H12" s="26" t="n">
        <v>60</v>
      </c>
      <c r="I12" s="25" t="inlineStr">
        <is>
          <t>Sucker Rod Pump</t>
        </is>
      </c>
      <c r="J12" s="24" t="inlineStr">
        <is>
          <t>Optimal Online</t>
        </is>
      </c>
    </row>
    <row r="13" ht="20" customHeight="1">
      <c r="A13" s="23" t="inlineStr">
        <is>
          <t>Platform Alpha - Wellhead C02</t>
        </is>
      </c>
      <c r="B13" s="23" t="inlineStr">
        <is>
          <t>Java Sea Offshore</t>
        </is>
      </c>
      <c r="C13" s="29" t="n">
        <v>1380</v>
      </c>
      <c r="D13" s="60" t="n">
        <v>96.2</v>
      </c>
      <c r="E13" s="29" t="n">
        <v>1950</v>
      </c>
      <c r="F13" s="60" t="n">
        <v>4.1</v>
      </c>
      <c r="G13" s="60" t="n">
        <v>31</v>
      </c>
      <c r="H13" s="29" t="n">
        <v>62</v>
      </c>
      <c r="I13" s="23" t="inlineStr">
        <is>
          <t>Sucker Rod Pump</t>
        </is>
      </c>
      <c r="J13" s="24" t="inlineStr">
        <is>
          <t>Optimal Online</t>
        </is>
      </c>
    </row>
    <row r="14">
      <c r="A14" s="32" t="inlineStr">
        <is>
          <t>OFFSHORE FIELD AGGREGATE TOTAL</t>
        </is>
      </c>
      <c r="B14" s="33" t="n"/>
      <c r="C14" s="34">
        <f>AVERAGE(C6:C13)</f>
        <v/>
      </c>
      <c r="D14" s="33" t="n"/>
      <c r="E14" s="34">
        <f>SUM(E6:E13)</f>
        <v/>
      </c>
      <c r="F14" s="61">
        <f>SUM(F6:F13)</f>
        <v/>
      </c>
      <c r="G14" s="61">
        <f>AVERAGE(G6:G13)</f>
        <v/>
      </c>
      <c r="H14" s="33" t="n"/>
      <c r="I14" s="33" t="n"/>
      <c r="J14" s="37" t="inlineStr">
        <is>
          <t>100% Monitored</t>
        </is>
      </c>
    </row>
  </sheetData>
  <mergeCells count="2">
    <mergeCell ref="A2:K2"/>
    <mergeCell ref="A1:K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13"/>
  <sheetViews>
    <sheetView showGridLines="1" workbookViewId="0">
      <selection activeCell="A1" sqref="A1"/>
    </sheetView>
  </sheetViews>
  <sheetFormatPr baseColWidth="8" defaultRowHeight="15"/>
  <cols>
    <col width="41" customWidth="1" min="1" max="1"/>
    <col width="15" customWidth="1" min="2" max="2"/>
    <col width="23" customWidth="1" min="3" max="3"/>
    <col width="19" customWidth="1" min="4" max="4"/>
    <col width="21" customWidth="1" min="5" max="5"/>
    <col width="19" customWidth="1" min="6" max="6"/>
    <col width="22" customWidth="1" min="7" max="7"/>
    <col width="23" customWidth="1" min="8" max="8"/>
    <col width="20" customWidth="1" min="9" max="9"/>
    <col width="18" customWidth="1" min="10" max="10"/>
  </cols>
  <sheetData>
    <row r="1" ht="28" customHeight="1">
      <c r="A1" s="1" t="inlineStr">
        <is>
          <t>REFINERY DOWNSTREAM PETROCHEMICAL PROCESSING</t>
        </is>
      </c>
    </row>
    <row r="2" ht="18" customHeight="1">
      <c r="A2" s="2" t="inlineStr">
        <is>
          <t>Atmospheric Distillation (CDU), Catalytic Cracking (FCC), Hydrotreater, Reformer &amp; Tank Farm</t>
        </is>
      </c>
    </row>
    <row r="5">
      <c r="A5" s="20" t="inlineStr">
        <is>
          <t>Processing Unit</t>
        </is>
      </c>
      <c r="B5" s="20" t="inlineStr">
        <is>
          <t>Design BPD</t>
        </is>
      </c>
      <c r="C5" s="20" t="inlineStr">
        <is>
          <t>Current Intake (BPD)</t>
        </is>
      </c>
      <c r="D5" s="20" t="inlineStr">
        <is>
          <t>Utilization (%)</t>
        </is>
      </c>
      <c r="E5" s="20" t="inlineStr">
        <is>
          <t>Gasoline Yield (%)</t>
        </is>
      </c>
      <c r="F5" s="20" t="inlineStr">
        <is>
          <t>Diesel Yield (%)</t>
        </is>
      </c>
      <c r="G5" s="20" t="inlineStr">
        <is>
          <t>LPG / Jet Yield (%)</t>
        </is>
      </c>
      <c r="H5" s="20" t="inlineStr">
        <is>
          <t>Sulfur Content (ppm)</t>
        </is>
      </c>
      <c r="I5" s="20" t="inlineStr">
        <is>
          <t>Furnace Temp (°C)</t>
        </is>
      </c>
      <c r="J5" s="20" t="inlineStr">
        <is>
          <t>Unit Status</t>
        </is>
      </c>
    </row>
    <row r="6" ht="20" customHeight="1">
      <c r="A6" s="25" t="inlineStr">
        <is>
          <t>Crude Distillation Unit (CDU-1)</t>
        </is>
      </c>
      <c r="B6" s="26" t="n">
        <v>125000</v>
      </c>
      <c r="C6" s="26" t="n">
        <v>118500</v>
      </c>
      <c r="D6" s="59">
        <f>C6/B6*100</f>
        <v/>
      </c>
      <c r="E6" s="59" t="n">
        <v>22.4</v>
      </c>
      <c r="F6" s="59" t="n">
        <v>44.5</v>
      </c>
      <c r="G6" s="59" t="n">
        <v>24.2</v>
      </c>
      <c r="H6" s="26" t="n">
        <v>280</v>
      </c>
      <c r="I6" s="59" t="n">
        <v>365</v>
      </c>
      <c r="J6" s="24" t="inlineStr">
        <is>
          <t>Operational</t>
        </is>
      </c>
    </row>
    <row r="7" ht="20" customHeight="1">
      <c r="A7" s="23" t="inlineStr">
        <is>
          <t>Crude Distillation Unit (CDU-2)</t>
        </is>
      </c>
      <c r="B7" s="29" t="n">
        <v>135000</v>
      </c>
      <c r="C7" s="29" t="n">
        <v>129000</v>
      </c>
      <c r="D7" s="60">
        <f>C7/B7*100</f>
        <v/>
      </c>
      <c r="E7" s="60" t="n">
        <v>23</v>
      </c>
      <c r="F7" s="60" t="n">
        <v>45.2</v>
      </c>
      <c r="G7" s="60" t="n">
        <v>23.8</v>
      </c>
      <c r="H7" s="29" t="n">
        <v>265</v>
      </c>
      <c r="I7" s="60" t="n">
        <v>368</v>
      </c>
      <c r="J7" s="24" t="inlineStr">
        <is>
          <t>Operational</t>
        </is>
      </c>
    </row>
    <row r="8" ht="20" customHeight="1">
      <c r="A8" s="25" t="inlineStr">
        <is>
          <t>Residue Fluid Catalytic Cracker (RFCC)</t>
        </is>
      </c>
      <c r="B8" s="26" t="n">
        <v>65000</v>
      </c>
      <c r="C8" s="26" t="n">
        <v>61200</v>
      </c>
      <c r="D8" s="59">
        <f>C8/B8*100</f>
        <v/>
      </c>
      <c r="E8" s="59" t="n">
        <v>48.5</v>
      </c>
      <c r="F8" s="59" t="n">
        <v>28.4</v>
      </c>
      <c r="G8" s="59" t="n">
        <v>16.2</v>
      </c>
      <c r="H8" s="26" t="n">
        <v>45</v>
      </c>
      <c r="I8" s="59" t="n">
        <v>525</v>
      </c>
      <c r="J8" s="24" t="inlineStr">
        <is>
          <t>Operational</t>
        </is>
      </c>
    </row>
    <row r="9" ht="20" customHeight="1">
      <c r="A9" s="23" t="inlineStr">
        <is>
          <t>Hydrodesulfurization Unit (HDS)</t>
        </is>
      </c>
      <c r="B9" s="29" t="n">
        <v>45000</v>
      </c>
      <c r="C9" s="29" t="n">
        <v>43500</v>
      </c>
      <c r="D9" s="60">
        <f>C9/B9*100</f>
        <v/>
      </c>
      <c r="E9" s="60" t="n">
        <v>0</v>
      </c>
      <c r="F9" s="60" t="n">
        <v>88.5</v>
      </c>
      <c r="G9" s="60" t="n">
        <v>9.4</v>
      </c>
      <c r="H9" s="29" t="n">
        <v>8</v>
      </c>
      <c r="I9" s="60" t="n">
        <v>340</v>
      </c>
      <c r="J9" s="24" t="inlineStr">
        <is>
          <t>Operational</t>
        </is>
      </c>
    </row>
    <row r="10" ht="20" customHeight="1">
      <c r="A10" s="25" t="inlineStr">
        <is>
          <t>Continuous Catalytic Reformer (CCR)</t>
        </is>
      </c>
      <c r="B10" s="26" t="n">
        <v>32000</v>
      </c>
      <c r="C10" s="26" t="n">
        <v>30800</v>
      </c>
      <c r="D10" s="59">
        <f>C10/B10*100</f>
        <v/>
      </c>
      <c r="E10" s="59" t="n">
        <v>78.40000000000001</v>
      </c>
      <c r="F10" s="59" t="n">
        <v>0</v>
      </c>
      <c r="G10" s="59" t="n">
        <v>18.2</v>
      </c>
      <c r="H10" s="26" t="n">
        <v>2</v>
      </c>
      <c r="I10" s="59" t="n">
        <v>495</v>
      </c>
      <c r="J10" s="24" t="inlineStr">
        <is>
          <t>Operational</t>
        </is>
      </c>
    </row>
    <row r="11" ht="20" customHeight="1">
      <c r="A11" s="23" t="inlineStr">
        <is>
          <t>Lube Base Oil Hydrocracker</t>
        </is>
      </c>
      <c r="B11" s="29" t="n">
        <v>22000</v>
      </c>
      <c r="C11" s="29" t="n">
        <v>20400</v>
      </c>
      <c r="D11" s="60">
        <f>C11/B11*100</f>
        <v/>
      </c>
      <c r="E11" s="60" t="n">
        <v>8.5</v>
      </c>
      <c r="F11" s="60" t="n">
        <v>52</v>
      </c>
      <c r="G11" s="60" t="n">
        <v>34</v>
      </c>
      <c r="H11" s="29" t="n">
        <v>5</v>
      </c>
      <c r="I11" s="60" t="n">
        <v>385</v>
      </c>
      <c r="J11" s="24" t="inlineStr">
        <is>
          <t>Operational</t>
        </is>
      </c>
    </row>
    <row r="12" ht="20" customHeight="1">
      <c r="A12" s="25" t="inlineStr">
        <is>
          <t>Sulfur Recovery Unit (SRU)</t>
        </is>
      </c>
      <c r="B12" s="26" t="n">
        <v>15000</v>
      </c>
      <c r="C12" s="26" t="n">
        <v>14200</v>
      </c>
      <c r="D12" s="59">
        <f>C12/B12*100</f>
        <v/>
      </c>
      <c r="E12" s="59" t="n">
        <v>0</v>
      </c>
      <c r="F12" s="59" t="n">
        <v>0</v>
      </c>
      <c r="G12" s="59" t="n">
        <v>0</v>
      </c>
      <c r="H12" s="26" t="n">
        <v>1</v>
      </c>
      <c r="I12" s="59" t="n">
        <v>240</v>
      </c>
      <c r="J12" s="24" t="inlineStr">
        <is>
          <t>Operational</t>
        </is>
      </c>
    </row>
    <row r="13">
      <c r="A13" s="32" t="inlineStr">
        <is>
          <t>REFINERY COMPLEX TOTAL / AVG</t>
        </is>
      </c>
      <c r="B13" s="34">
        <f>SUM(B6:B12)</f>
        <v/>
      </c>
      <c r="C13" s="34">
        <f>SUM(C6:C12)</f>
        <v/>
      </c>
      <c r="D13" s="61">
        <f>AVERAGE(D6:D12)</f>
        <v/>
      </c>
      <c r="E13" s="33" t="n"/>
      <c r="F13" s="33" t="n"/>
      <c r="G13" s="33" t="n"/>
      <c r="H13" s="33" t="n"/>
      <c r="I13" s="33" t="n"/>
      <c r="J13" s="37" t="inlineStr">
        <is>
          <t>High Throughput</t>
        </is>
      </c>
    </row>
  </sheetData>
  <mergeCells count="2">
    <mergeCell ref="A2:K2"/>
    <mergeCell ref="A1:K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14"/>
  <sheetViews>
    <sheetView showGridLines="1" workbookViewId="0">
      <selection activeCell="A1" sqref="A1"/>
    </sheetView>
  </sheetViews>
  <sheetFormatPr baseColWidth="8" defaultRowHeight="15"/>
  <cols>
    <col width="35" customWidth="1" min="1" max="1"/>
    <col width="20" customWidth="1" min="2" max="2"/>
    <col width="19" customWidth="1" min="3" max="3"/>
    <col width="19" customWidth="1" min="4" max="4"/>
    <col width="23" customWidth="1" min="5" max="5"/>
    <col width="22" customWidth="1" min="6" max="6"/>
    <col width="19" customWidth="1" min="7" max="7"/>
    <col width="19" customWidth="1" min="8" max="8"/>
    <col width="17" customWidth="1" min="9" max="9"/>
    <col width="18" customWidth="1" min="10" max="10"/>
  </cols>
  <sheetData>
    <row r="1" ht="28" customHeight="1">
      <c r="A1" s="1" t="inlineStr">
        <is>
          <t>OPEN-PIT AUTONOMOUS &amp; FLEET HAUL TRUCK DISPATCH</t>
        </is>
      </c>
    </row>
    <row r="2" ht="18" customHeight="1">
      <c r="A2" s="2" t="inlineStr">
        <is>
          <t>CAT 797F &amp; Komatsu 930E Telemetry, Payload Tonnage, Cycle Times, Fuel Burn &amp; Tire Health</t>
        </is>
      </c>
    </row>
    <row r="5">
      <c r="A5" s="20" t="inlineStr">
        <is>
          <t>Fleet Squad / Unit ID</t>
        </is>
      </c>
      <c r="B5" s="20" t="inlineStr">
        <is>
          <t>Vehicle Model</t>
        </is>
      </c>
      <c r="C5" s="20" t="inlineStr">
        <is>
          <t>Operating Mode</t>
        </is>
      </c>
      <c r="D5" s="20" t="inlineStr">
        <is>
          <t>Payload (Tonnes)</t>
        </is>
      </c>
      <c r="E5" s="20" t="inlineStr">
        <is>
          <t>Daily Trips (Cycles)</t>
        </is>
      </c>
      <c r="F5" s="20" t="inlineStr">
        <is>
          <t>Daily Tonnage (Ton)</t>
        </is>
      </c>
      <c r="G5" s="20" t="inlineStr">
        <is>
          <t>Cycle Time (Min)</t>
        </is>
      </c>
      <c r="H5" s="20" t="inlineStr">
        <is>
          <t>Fuel Burn (L/Hr)</t>
        </is>
      </c>
      <c r="I5" s="20" t="inlineStr">
        <is>
          <t>Tire Temp (°C)</t>
        </is>
      </c>
      <c r="J5" s="20" t="inlineStr">
        <is>
          <t>Dispatch Health</t>
        </is>
      </c>
    </row>
    <row r="6" ht="20" customHeight="1">
      <c r="A6" s="25" t="inlineStr">
        <is>
          <t>Haul Fleet Alpha - Unit HT-101</t>
        </is>
      </c>
      <c r="B6" s="25" t="inlineStr">
        <is>
          <t>CAT 797F Ultra</t>
        </is>
      </c>
      <c r="C6" s="25" t="inlineStr">
        <is>
          <t>Autonomous (AHS)</t>
        </is>
      </c>
      <c r="D6" s="26" t="n">
        <v>360</v>
      </c>
      <c r="E6" s="26" t="n">
        <v>24</v>
      </c>
      <c r="F6" s="26">
        <f>D6*E6</f>
        <v/>
      </c>
      <c r="G6" s="59" t="n">
        <v>42.5</v>
      </c>
      <c r="H6" s="26" t="n">
        <v>310</v>
      </c>
      <c r="I6" s="59" t="n">
        <v>78.5</v>
      </c>
      <c r="J6" s="24" t="inlineStr">
        <is>
          <t>Active Hauling</t>
        </is>
      </c>
    </row>
    <row r="7" ht="20" customHeight="1">
      <c r="A7" s="23" t="inlineStr">
        <is>
          <t>Haul Fleet Alpha - Unit HT-102</t>
        </is>
      </c>
      <c r="B7" s="23" t="inlineStr">
        <is>
          <t>CAT 797F Ultra</t>
        </is>
      </c>
      <c r="C7" s="23" t="inlineStr">
        <is>
          <t>Autonomous (AHS)</t>
        </is>
      </c>
      <c r="D7" s="29" t="n">
        <v>355</v>
      </c>
      <c r="E7" s="29" t="n">
        <v>25</v>
      </c>
      <c r="F7" s="29">
        <f>D7*E7</f>
        <v/>
      </c>
      <c r="G7" s="60" t="n">
        <v>41.8</v>
      </c>
      <c r="H7" s="29" t="n">
        <v>305</v>
      </c>
      <c r="I7" s="60" t="n">
        <v>80.2</v>
      </c>
      <c r="J7" s="24" t="inlineStr">
        <is>
          <t>Active Hauling</t>
        </is>
      </c>
    </row>
    <row r="8" ht="20" customHeight="1">
      <c r="A8" s="25" t="inlineStr">
        <is>
          <t>Haul Fleet Alpha - Unit HT-103</t>
        </is>
      </c>
      <c r="B8" s="25" t="inlineStr">
        <is>
          <t>CAT 797F Ultra</t>
        </is>
      </c>
      <c r="C8" s="25" t="inlineStr">
        <is>
          <t>Autonomous (AHS)</t>
        </is>
      </c>
      <c r="D8" s="26" t="n">
        <v>362</v>
      </c>
      <c r="E8" s="26" t="n">
        <v>23</v>
      </c>
      <c r="F8" s="26">
        <f>D8*E8</f>
        <v/>
      </c>
      <c r="G8" s="59" t="n">
        <v>43</v>
      </c>
      <c r="H8" s="26" t="n">
        <v>312</v>
      </c>
      <c r="I8" s="59" t="n">
        <v>79.09999999999999</v>
      </c>
      <c r="J8" s="24" t="inlineStr">
        <is>
          <t>Active Hauling</t>
        </is>
      </c>
    </row>
    <row r="9" ht="20" customHeight="1">
      <c r="A9" s="23" t="inlineStr">
        <is>
          <t>Haul Fleet Bravo - Unit HT-201</t>
        </is>
      </c>
      <c r="B9" s="23" t="inlineStr">
        <is>
          <t>Komatsu 930E-5</t>
        </is>
      </c>
      <c r="C9" s="23" t="inlineStr">
        <is>
          <t>Autonomous (AHS)</t>
        </is>
      </c>
      <c r="D9" s="29" t="n">
        <v>320</v>
      </c>
      <c r="E9" s="29" t="n">
        <v>26</v>
      </c>
      <c r="F9" s="29">
        <f>D9*E9</f>
        <v/>
      </c>
      <c r="G9" s="60" t="n">
        <v>38.5</v>
      </c>
      <c r="H9" s="29" t="n">
        <v>280</v>
      </c>
      <c r="I9" s="60" t="n">
        <v>74</v>
      </c>
      <c r="J9" s="24" t="inlineStr">
        <is>
          <t>Active Hauling</t>
        </is>
      </c>
    </row>
    <row r="10" ht="20" customHeight="1">
      <c r="A10" s="25" t="inlineStr">
        <is>
          <t>Haul Fleet Bravo - Unit HT-202</t>
        </is>
      </c>
      <c r="B10" s="25" t="inlineStr">
        <is>
          <t>Komatsu 930E-5</t>
        </is>
      </c>
      <c r="C10" s="25" t="inlineStr">
        <is>
          <t>Autonomous (AHS)</t>
        </is>
      </c>
      <c r="D10" s="26" t="n">
        <v>318</v>
      </c>
      <c r="E10" s="26" t="n">
        <v>27</v>
      </c>
      <c r="F10" s="26">
        <f>D10*E10</f>
        <v/>
      </c>
      <c r="G10" s="59" t="n">
        <v>37.9</v>
      </c>
      <c r="H10" s="26" t="n">
        <v>275</v>
      </c>
      <c r="I10" s="59" t="n">
        <v>75.2</v>
      </c>
      <c r="J10" s="24" t="inlineStr">
        <is>
          <t>Active Hauling</t>
        </is>
      </c>
    </row>
    <row r="11" ht="20" customHeight="1">
      <c r="A11" s="23" t="inlineStr">
        <is>
          <t>Haul Fleet Charlie - Unit HT-301</t>
        </is>
      </c>
      <c r="B11" s="23" t="inlineStr">
        <is>
          <t>Hitachi EH5000</t>
        </is>
      </c>
      <c r="C11" s="23" t="inlineStr">
        <is>
          <t>Operator Manned</t>
        </is>
      </c>
      <c r="D11" s="29" t="n">
        <v>325</v>
      </c>
      <c r="E11" s="29" t="n">
        <v>22</v>
      </c>
      <c r="F11" s="29">
        <f>D11*E11</f>
        <v/>
      </c>
      <c r="G11" s="60" t="n">
        <v>45.2</v>
      </c>
      <c r="H11" s="29" t="n">
        <v>290</v>
      </c>
      <c r="I11" s="60" t="n">
        <v>82</v>
      </c>
      <c r="J11" s="24" t="inlineStr">
        <is>
          <t>Active Hauling</t>
        </is>
      </c>
    </row>
    <row r="12" ht="20" customHeight="1">
      <c r="A12" s="25" t="inlineStr">
        <is>
          <t>Haul Fleet Charlie - Unit HT-302</t>
        </is>
      </c>
      <c r="B12" s="25" t="inlineStr">
        <is>
          <t>Hitachi EH5000</t>
        </is>
      </c>
      <c r="C12" s="25" t="inlineStr">
        <is>
          <t>Operator Manned</t>
        </is>
      </c>
      <c r="D12" s="26" t="n">
        <v>320</v>
      </c>
      <c r="E12" s="26" t="n">
        <v>21</v>
      </c>
      <c r="F12" s="26">
        <f>D12*E12</f>
        <v/>
      </c>
      <c r="G12" s="59" t="n">
        <v>46.5</v>
      </c>
      <c r="H12" s="26" t="n">
        <v>295</v>
      </c>
      <c r="I12" s="59" t="n">
        <v>83.5</v>
      </c>
      <c r="J12" s="24" t="inlineStr">
        <is>
          <t>Active Hauling</t>
        </is>
      </c>
    </row>
    <row r="13" ht="20" customHeight="1">
      <c r="A13" s="23" t="inlineStr">
        <is>
          <t>Shovel Excavator S-01</t>
        </is>
      </c>
      <c r="B13" s="23" t="inlineStr">
        <is>
          <t>CAT 7495 Electric</t>
        </is>
      </c>
      <c r="C13" s="23" t="inlineStr">
        <is>
          <t>Shovel Loading</t>
        </is>
      </c>
      <c r="D13" s="29" t="n">
        <v>2800</v>
      </c>
      <c r="E13" s="29" t="n">
        <v>185</v>
      </c>
      <c r="F13" s="29" t="n">
        <v>48500</v>
      </c>
      <c r="G13" s="60" t="n">
        <v>3.2</v>
      </c>
      <c r="H13" s="29" t="n">
        <v>0</v>
      </c>
      <c r="I13" s="60" t="n">
        <v>62</v>
      </c>
      <c r="J13" s="24" t="inlineStr">
        <is>
          <t>Full Production</t>
        </is>
      </c>
    </row>
    <row r="14">
      <c r="A14" s="32" t="inlineStr">
        <is>
          <t>FLEET PRODUCTION TOTAL</t>
        </is>
      </c>
      <c r="B14" s="33" t="n"/>
      <c r="C14" s="33" t="n"/>
      <c r="D14" s="33" t="n"/>
      <c r="E14" s="33" t="n"/>
      <c r="F14" s="34">
        <f>SUM(F6:F13)</f>
        <v/>
      </c>
      <c r="G14" s="61">
        <f>AVERAGE(G6:G12)</f>
        <v/>
      </c>
      <c r="H14" s="61">
        <f>AVERAGE(H6:H12)</f>
        <v/>
      </c>
      <c r="I14" s="33" t="n"/>
      <c r="J14" s="37" t="inlineStr">
        <is>
          <t>AHS Optimized</t>
        </is>
      </c>
    </row>
  </sheetData>
  <mergeCells count="2">
    <mergeCell ref="A2:K2"/>
    <mergeCell ref="A1:K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13"/>
  <sheetViews>
    <sheetView showGridLines="1" workbookViewId="0">
      <selection activeCell="A1" sqref="A1"/>
    </sheetView>
  </sheetViews>
  <sheetFormatPr baseColWidth="8" defaultRowHeight="15"/>
  <cols>
    <col width="35" customWidth="1" min="1" max="1"/>
    <col width="22" customWidth="1" min="2" max="2"/>
    <col width="22" customWidth="1" min="3" max="3"/>
    <col width="26" customWidth="1" min="4" max="4"/>
    <col width="26" customWidth="1" min="5" max="5"/>
    <col width="16" customWidth="1" min="6" max="6"/>
    <col width="22" customWidth="1" min="7" max="7"/>
    <col width="23" customWidth="1" min="8" max="8"/>
    <col width="19" customWidth="1" min="9" max="9"/>
    <col width="25" customWidth="1" min="10" max="10"/>
  </cols>
  <sheetData>
    <row r="1" ht="28" customHeight="1">
      <c r="A1" s="1" t="inlineStr">
        <is>
          <t>TAILINGS STORAGE FACILITY (TSF) &amp; GEOTECHNICAL MONITORING</t>
        </is>
      </c>
    </row>
    <row r="2" ht="18" customHeight="1">
      <c r="A2" s="2" t="inlineStr">
        <is>
          <t>Pore Water Pressure, InSAR Satellite Radar, Seepage Flow, Freeboard Margin &amp; Dam Safety Factor</t>
        </is>
      </c>
    </row>
    <row r="5">
      <c r="A5" s="20" t="inlineStr">
        <is>
          <t>TSF Embankment / Dam Sector</t>
        </is>
      </c>
      <c r="B5" s="20" t="inlineStr">
        <is>
          <t>Dam Elevation (mRL)</t>
        </is>
      </c>
      <c r="C5" s="20" t="inlineStr">
        <is>
          <t>Pore Pressure (kPa)</t>
        </is>
      </c>
      <c r="D5" s="20" t="inlineStr">
        <is>
          <t>Slope Velocity (mm/Day)</t>
        </is>
      </c>
      <c r="E5" s="20" t="inlineStr">
        <is>
          <t>Radar Displacement (mm)</t>
        </is>
      </c>
      <c r="F5" s="20" t="inlineStr">
        <is>
          <t>Freeboard (m)</t>
        </is>
      </c>
      <c r="G5" s="20" t="inlineStr">
        <is>
          <t>Safety Factor (FoS)</t>
        </is>
      </c>
      <c r="H5" s="20" t="inlineStr">
        <is>
          <t>Seepage Rate (L/Min)</t>
        </is>
      </c>
      <c r="I5" s="20" t="inlineStr">
        <is>
          <t>GISTM Compliance</t>
        </is>
      </c>
      <c r="J5" s="20" t="inlineStr">
        <is>
          <t>Structural Integrity</t>
        </is>
      </c>
    </row>
    <row r="6" ht="20" customHeight="1">
      <c r="A6" s="25" t="inlineStr">
        <is>
          <t>TSF Main Dam - Sector North</t>
        </is>
      </c>
      <c r="B6" s="59" t="n">
        <v>485.5</v>
      </c>
      <c r="C6" s="59" t="n">
        <v>124</v>
      </c>
      <c r="D6" s="27" t="n">
        <v>0.45</v>
      </c>
      <c r="E6" s="27" t="n">
        <v>1.2</v>
      </c>
      <c r="F6" s="59" t="n">
        <v>6.5</v>
      </c>
      <c r="G6" s="27" t="n">
        <v>1.85</v>
      </c>
      <c r="H6" s="59" t="n">
        <v>18.2</v>
      </c>
      <c r="I6" s="24" t="inlineStr">
        <is>
          <t>Compliant GISTM</t>
        </is>
      </c>
      <c r="J6" s="24" t="inlineStr">
        <is>
          <t>Stable &amp; Safe</t>
        </is>
      </c>
    </row>
    <row r="7" ht="20" customHeight="1">
      <c r="A7" s="23" t="inlineStr">
        <is>
          <t>TSF Main Dam - Sector Central</t>
        </is>
      </c>
      <c r="B7" s="60" t="n">
        <v>492</v>
      </c>
      <c r="C7" s="60" t="n">
        <v>138.5</v>
      </c>
      <c r="D7" s="30" t="n">
        <v>0.52</v>
      </c>
      <c r="E7" s="30" t="n">
        <v>1.45</v>
      </c>
      <c r="F7" s="60" t="n">
        <v>5.8</v>
      </c>
      <c r="G7" s="30" t="n">
        <v>1.78</v>
      </c>
      <c r="H7" s="60" t="n">
        <v>22.5</v>
      </c>
      <c r="I7" s="24" t="inlineStr">
        <is>
          <t>Compliant GISTM</t>
        </is>
      </c>
      <c r="J7" s="24" t="inlineStr">
        <is>
          <t>Stable &amp; Safe</t>
        </is>
      </c>
    </row>
    <row r="8" ht="20" customHeight="1">
      <c r="A8" s="25" t="inlineStr">
        <is>
          <t>TSF Main Dam - Sector South</t>
        </is>
      </c>
      <c r="B8" s="59" t="n">
        <v>488.2</v>
      </c>
      <c r="C8" s="59" t="n">
        <v>129</v>
      </c>
      <c r="D8" s="27" t="n">
        <v>0.48</v>
      </c>
      <c r="E8" s="27" t="n">
        <v>1.3</v>
      </c>
      <c r="F8" s="59" t="n">
        <v>6.2</v>
      </c>
      <c r="G8" s="27" t="n">
        <v>1.82</v>
      </c>
      <c r="H8" s="59" t="n">
        <v>19.8</v>
      </c>
      <c r="I8" s="24" t="inlineStr">
        <is>
          <t>Compliant GISTM</t>
        </is>
      </c>
      <c r="J8" s="24" t="inlineStr">
        <is>
          <t>Stable &amp; Safe</t>
        </is>
      </c>
    </row>
    <row r="9" ht="20" customHeight="1">
      <c r="A9" s="23" t="inlineStr">
        <is>
          <t>Saddle Dam West - Embankment 1</t>
        </is>
      </c>
      <c r="B9" s="60" t="n">
        <v>510</v>
      </c>
      <c r="C9" s="60" t="n">
        <v>95.40000000000001</v>
      </c>
      <c r="D9" s="30" t="n">
        <v>0.28</v>
      </c>
      <c r="E9" s="30" t="n">
        <v>0.85</v>
      </c>
      <c r="F9" s="60" t="n">
        <v>8.4</v>
      </c>
      <c r="G9" s="30" t="n">
        <v>2.1</v>
      </c>
      <c r="H9" s="60" t="n">
        <v>8.5</v>
      </c>
      <c r="I9" s="24" t="inlineStr">
        <is>
          <t>Compliant GISTM</t>
        </is>
      </c>
      <c r="J9" s="24" t="inlineStr">
        <is>
          <t>Stable &amp; Safe</t>
        </is>
      </c>
    </row>
    <row r="10" ht="20" customHeight="1">
      <c r="A10" s="25" t="inlineStr">
        <is>
          <t>Saddle Dam East - Embankment 2</t>
        </is>
      </c>
      <c r="B10" s="59" t="n">
        <v>508.5</v>
      </c>
      <c r="C10" s="59" t="n">
        <v>98.2</v>
      </c>
      <c r="D10" s="27" t="n">
        <v>0.32</v>
      </c>
      <c r="E10" s="27" t="n">
        <v>0.9</v>
      </c>
      <c r="F10" s="59" t="n">
        <v>8.1</v>
      </c>
      <c r="G10" s="27" t="n">
        <v>2.05</v>
      </c>
      <c r="H10" s="59" t="n">
        <v>9.199999999999999</v>
      </c>
      <c r="I10" s="24" t="inlineStr">
        <is>
          <t>Compliant GISTM</t>
        </is>
      </c>
      <c r="J10" s="24" t="inlineStr">
        <is>
          <t>Stable &amp; Safe</t>
        </is>
      </c>
    </row>
    <row r="11" ht="20" customHeight="1">
      <c r="A11" s="23" t="inlineStr">
        <is>
          <t>Open-Pit Highwall Slope Sector A</t>
        </is>
      </c>
      <c r="B11" s="60" t="n">
        <v>320</v>
      </c>
      <c r="C11" s="60" t="n">
        <v>185</v>
      </c>
      <c r="D11" s="30" t="n">
        <v>1.25</v>
      </c>
      <c r="E11" s="30" t="n">
        <v>3.4</v>
      </c>
      <c r="F11" s="60" t="n">
        <v>0</v>
      </c>
      <c r="G11" s="30" t="n">
        <v>1.55</v>
      </c>
      <c r="H11" s="60" t="n">
        <v>35</v>
      </c>
      <c r="I11" s="24" t="inlineStr">
        <is>
          <t>Compliant GISTM</t>
        </is>
      </c>
      <c r="J11" s="24" t="inlineStr">
        <is>
          <t>Monitored Stable</t>
        </is>
      </c>
    </row>
    <row r="12" ht="20" customHeight="1">
      <c r="A12" s="25" t="inlineStr">
        <is>
          <t>Open-Pit Highwall Slope Sector B</t>
        </is>
      </c>
      <c r="B12" s="59" t="n">
        <v>310</v>
      </c>
      <c r="C12" s="59" t="n">
        <v>178.5</v>
      </c>
      <c r="D12" s="27" t="n">
        <v>1.1</v>
      </c>
      <c r="E12" s="27" t="n">
        <v>3.1</v>
      </c>
      <c r="F12" s="59" t="n">
        <v>0</v>
      </c>
      <c r="G12" s="27" t="n">
        <v>1.58</v>
      </c>
      <c r="H12" s="59" t="n">
        <v>32.5</v>
      </c>
      <c r="I12" s="24" t="inlineStr">
        <is>
          <t>Compliant GISTM</t>
        </is>
      </c>
      <c r="J12" s="24" t="inlineStr">
        <is>
          <t>Monitored Stable</t>
        </is>
      </c>
    </row>
    <row r="13">
      <c r="A13" s="32" t="inlineStr">
        <is>
          <t>TSF GEOTECHNICAL AVERAGE</t>
        </is>
      </c>
      <c r="B13" s="33" t="n"/>
      <c r="C13" s="61">
        <f>AVERAGE(C6:C12)</f>
        <v/>
      </c>
      <c r="D13" s="35">
        <f>AVERAGE(D6:D12)</f>
        <v/>
      </c>
      <c r="E13" s="33" t="n"/>
      <c r="F13" s="33" t="n"/>
      <c r="G13" s="35">
        <f>AVERAGE(G6:G12)</f>
        <v/>
      </c>
      <c r="H13" s="33" t="n"/>
      <c r="I13" s="33" t="n"/>
      <c r="J13" s="37" t="inlineStr">
        <is>
          <t>Global Standard Passed</t>
        </is>
      </c>
    </row>
  </sheetData>
  <mergeCells count="2">
    <mergeCell ref="A2:K2"/>
    <mergeCell ref="A1:K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12"/>
  <sheetViews>
    <sheetView showGridLines="1" workbookViewId="0">
      <selection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6" customWidth="1" min="4" max="4"/>
    <col width="24" customWidth="1" min="5" max="5"/>
    <col width="20" customWidth="1" min="6" max="6"/>
    <col width="21" customWidth="1" min="7" max="7"/>
    <col width="24" customWidth="1" min="8" max="8"/>
    <col width="23" customWidth="1" min="9" max="9"/>
    <col width="21" customWidth="1" min="10" max="10"/>
  </cols>
  <sheetData>
    <row r="1" ht="28" customHeight="1">
      <c r="A1" s="1" t="inlineStr">
        <is>
          <t>CROSS-COUNTRY TRUNK PIPELINE SCADA &amp; LEAK DETECTION</t>
        </is>
      </c>
    </row>
    <row r="2" ht="18" customHeight="1">
      <c r="A2" s="2" t="inlineStr">
        <is>
          <t>Acoustic Leak Detection (LDS), Cathodic Protection Voltage, Valve Station Automation &amp; Flow Mass Balance</t>
        </is>
      </c>
    </row>
    <row r="5">
      <c r="A5" s="20" t="inlineStr">
        <is>
          <t>Pipeline Segment</t>
        </is>
      </c>
      <c r="B5" s="20" t="inlineStr">
        <is>
          <t>Medium</t>
        </is>
      </c>
      <c r="C5" s="20" t="inlineStr">
        <is>
          <t>Length (km)</t>
        </is>
      </c>
      <c r="D5" s="20" t="inlineStr">
        <is>
          <t>Diameter (In)</t>
        </is>
      </c>
      <c r="E5" s="20" t="inlineStr">
        <is>
          <t>Flow Rate (BPD/MMSCF)</t>
        </is>
      </c>
      <c r="F5" s="20" t="inlineStr">
        <is>
          <t>Pressure In (psi)</t>
        </is>
      </c>
      <c r="G5" s="20" t="inlineStr">
        <is>
          <t>Pressure Out (psi)</t>
        </is>
      </c>
      <c r="H5" s="20" t="inlineStr">
        <is>
          <t>Cathodic Voltage (mV)</t>
        </is>
      </c>
      <c r="I5" s="20" t="inlineStr">
        <is>
          <t>Leak Detection (LDS)</t>
        </is>
      </c>
      <c r="J5" s="20" t="inlineStr">
        <is>
          <t>Integrity Status</t>
        </is>
      </c>
    </row>
    <row r="6" ht="20" customHeight="1">
      <c r="A6" s="25" t="inlineStr">
        <is>
          <t>Duri - Dumai Crude Trunkline</t>
        </is>
      </c>
      <c r="B6" s="25" t="inlineStr">
        <is>
          <t>Crude Oil</t>
        </is>
      </c>
      <c r="C6" s="59" t="n">
        <v>67</v>
      </c>
      <c r="D6" s="26" t="n">
        <v>30</v>
      </c>
      <c r="E6" s="26" t="n">
        <v>185000</v>
      </c>
      <c r="F6" s="26" t="n">
        <v>850</v>
      </c>
      <c r="G6" s="26" t="n">
        <v>420</v>
      </c>
      <c r="H6" s="26" t="n">
        <v>-1120</v>
      </c>
      <c r="I6" s="24" t="inlineStr">
        <is>
          <t>No Leak Detected</t>
        </is>
      </c>
      <c r="J6" s="24" t="inlineStr">
        <is>
          <t>Protected</t>
        </is>
      </c>
    </row>
    <row r="7" ht="20" customHeight="1">
      <c r="A7" s="23" t="inlineStr">
        <is>
          <t>Grissik - Duri Gas Transmission</t>
        </is>
      </c>
      <c r="B7" s="23" t="inlineStr">
        <is>
          <t>Natural Gas</t>
        </is>
      </c>
      <c r="C7" s="60" t="n">
        <v>536</v>
      </c>
      <c r="D7" s="29" t="n">
        <v>28</v>
      </c>
      <c r="E7" s="29" t="n">
        <v>450</v>
      </c>
      <c r="F7" s="29" t="n">
        <v>1150</v>
      </c>
      <c r="G7" s="29" t="n">
        <v>780</v>
      </c>
      <c r="H7" s="29" t="n">
        <v>-1180</v>
      </c>
      <c r="I7" s="24" t="inlineStr">
        <is>
          <t>No Leak Detected</t>
        </is>
      </c>
      <c r="J7" s="24" t="inlineStr">
        <is>
          <t>Protected</t>
        </is>
      </c>
    </row>
    <row r="8" ht="20" customHeight="1">
      <c r="A8" s="25" t="inlineStr">
        <is>
          <t>South Sumatra - West Java (SSWJ)</t>
        </is>
      </c>
      <c r="B8" s="25" t="inlineStr">
        <is>
          <t>Natural Gas</t>
        </is>
      </c>
      <c r="C8" s="59" t="n">
        <v>410</v>
      </c>
      <c r="D8" s="26" t="n">
        <v>32</v>
      </c>
      <c r="E8" s="26" t="n">
        <v>580</v>
      </c>
      <c r="F8" s="26" t="n">
        <v>1200</v>
      </c>
      <c r="G8" s="26" t="n">
        <v>850</v>
      </c>
      <c r="H8" s="26" t="n">
        <v>-1160</v>
      </c>
      <c r="I8" s="24" t="inlineStr">
        <is>
          <t>No Leak Detected</t>
        </is>
      </c>
      <c r="J8" s="24" t="inlineStr">
        <is>
          <t>Protected</t>
        </is>
      </c>
    </row>
    <row r="9" ht="20" customHeight="1">
      <c r="A9" s="23" t="inlineStr">
        <is>
          <t>Senipah - Balikpapan Crude Line</t>
        </is>
      </c>
      <c r="B9" s="23" t="inlineStr">
        <is>
          <t>Crude Oil</t>
        </is>
      </c>
      <c r="C9" s="60" t="n">
        <v>78</v>
      </c>
      <c r="D9" s="29" t="n">
        <v>24</v>
      </c>
      <c r="E9" s="29" t="n">
        <v>95000</v>
      </c>
      <c r="F9" s="29" t="n">
        <v>780</v>
      </c>
      <c r="G9" s="29" t="n">
        <v>390</v>
      </c>
      <c r="H9" s="29" t="n">
        <v>-1140</v>
      </c>
      <c r="I9" s="24" t="inlineStr">
        <is>
          <t>No Leak Detected</t>
        </is>
      </c>
      <c r="J9" s="24" t="inlineStr">
        <is>
          <t>Protected</t>
        </is>
      </c>
    </row>
    <row r="10" ht="20" customHeight="1">
      <c r="A10" s="25" t="inlineStr">
        <is>
          <t>Arun - Belawan Gas Pipeline</t>
        </is>
      </c>
      <c r="B10" s="25" t="inlineStr">
        <is>
          <t>Natural Gas</t>
        </is>
      </c>
      <c r="C10" s="59" t="n">
        <v>350</v>
      </c>
      <c r="D10" s="26" t="n">
        <v>24</v>
      </c>
      <c r="E10" s="26" t="n">
        <v>320</v>
      </c>
      <c r="F10" s="26" t="n">
        <v>980</v>
      </c>
      <c r="G10" s="26" t="n">
        <v>620</v>
      </c>
      <c r="H10" s="26" t="n">
        <v>-1150</v>
      </c>
      <c r="I10" s="24" t="inlineStr">
        <is>
          <t>No Leak Detected</t>
        </is>
      </c>
      <c r="J10" s="24" t="inlineStr">
        <is>
          <t>Protected</t>
        </is>
      </c>
    </row>
    <row r="11" ht="20" customHeight="1">
      <c r="A11" s="23" t="inlineStr">
        <is>
          <t>Cilacap - Bandung Multiproduct (CB)</t>
        </is>
      </c>
      <c r="B11" s="23" t="inlineStr">
        <is>
          <t>Refined Fuels</t>
        </is>
      </c>
      <c r="C11" s="60" t="n">
        <v>125</v>
      </c>
      <c r="D11" s="29" t="n">
        <v>16</v>
      </c>
      <c r="E11" s="29" t="n">
        <v>65000</v>
      </c>
      <c r="F11" s="29" t="n">
        <v>820</v>
      </c>
      <c r="G11" s="29" t="n">
        <v>410</v>
      </c>
      <c r="H11" s="29" t="n">
        <v>-1130</v>
      </c>
      <c r="I11" s="24" t="inlineStr">
        <is>
          <t>No Leak Detected</t>
        </is>
      </c>
      <c r="J11" s="24" t="inlineStr">
        <is>
          <t>Protected</t>
        </is>
      </c>
    </row>
    <row r="12">
      <c r="A12" s="32" t="inlineStr">
        <is>
          <t>TOTAL PIPELINE NETWORK</t>
        </is>
      </c>
      <c r="B12" s="33" t="n"/>
      <c r="C12" s="61">
        <f>SUM(C6:C11)</f>
        <v/>
      </c>
      <c r="D12" s="33" t="n"/>
      <c r="E12" s="33" t="n"/>
      <c r="F12" s="33" t="n"/>
      <c r="G12" s="33" t="n"/>
      <c r="H12" s="33" t="n"/>
      <c r="I12" s="37" t="inlineStr">
        <is>
          <t>All Trunks Clear</t>
        </is>
      </c>
      <c r="J12" s="37" t="inlineStr">
        <is>
          <t>100% Cathodic Pass</t>
        </is>
      </c>
    </row>
  </sheetData>
  <mergeCells count="2">
    <mergeCell ref="A2:K2"/>
    <mergeCell ref="A1:K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K13"/>
  <sheetViews>
    <sheetView showGridLines="1" workbookViewId="0">
      <selection activeCell="A1" sqref="A1"/>
    </sheetView>
  </sheetViews>
  <sheetFormatPr baseColWidth="8" defaultRowHeight="15"/>
  <cols>
    <col width="38" customWidth="1" min="1" max="1"/>
    <col width="17" customWidth="1" min="2" max="2"/>
    <col width="26" customWidth="1" min="3" max="3"/>
    <col width="18" customWidth="1" min="4" max="4"/>
    <col width="24" customWidth="1" min="5" max="5"/>
    <col width="25" customWidth="1" min="6" max="6"/>
    <col width="17" customWidth="1" min="7" max="7"/>
    <col width="19" customWidth="1" min="8" max="8"/>
    <col width="23" customWidth="1" min="9" max="9"/>
    <col width="26" customWidth="1" min="10" max="10"/>
  </cols>
  <sheetData>
    <row r="1" ht="28" customHeight="1">
      <c r="A1" s="1" t="inlineStr">
        <is>
          <t>HAZARDOUS ATMOSPHERE, GAS DETECTION &amp; TOXIC SENSORS</t>
        </is>
      </c>
    </row>
    <row r="2" ht="18" customHeight="1">
      <c r="A2" s="2" t="inlineStr">
        <is>
          <t>Hydrogen Sulfide (H2S), Lower Explosive Limit (LEL), Carbon Monoxide (CO), Oxygen Deficit &amp; Auto-Shutdown</t>
        </is>
      </c>
    </row>
    <row r="5">
      <c r="A5" s="20" t="inlineStr">
        <is>
          <t>Facility Location</t>
        </is>
      </c>
      <c r="B5" s="20" t="inlineStr">
        <is>
          <t>Sensor Node ID</t>
        </is>
      </c>
      <c r="C5" s="20" t="inlineStr">
        <is>
          <t>Monitored Gas</t>
        </is>
      </c>
      <c r="D5" s="20" t="inlineStr">
        <is>
          <t>Current Reading</t>
        </is>
      </c>
      <c r="E5" s="20" t="inlineStr">
        <is>
          <t>Alarm Threshold (Low)</t>
        </is>
      </c>
      <c r="F5" s="20" t="inlineStr">
        <is>
          <t>Alarm Threshold (High)</t>
        </is>
      </c>
      <c r="G5" s="20" t="inlineStr">
        <is>
          <t>LEL / PPM Unit</t>
        </is>
      </c>
      <c r="H5" s="20" t="inlineStr">
        <is>
          <t>Calibration Date</t>
        </is>
      </c>
      <c r="I5" s="20" t="inlineStr">
        <is>
          <t>ESD Interlock Status</t>
        </is>
      </c>
      <c r="J5" s="20" t="inlineStr">
        <is>
          <t>Atmosphere Health</t>
        </is>
      </c>
    </row>
    <row r="6" ht="20" customHeight="1">
      <c r="A6" s="25" t="inlineStr">
        <is>
          <t>Wellhead Cellar Platform B</t>
        </is>
      </c>
      <c r="B6" s="25" t="inlineStr">
        <is>
          <t>H2S-SNS-01</t>
        </is>
      </c>
      <c r="C6" s="25" t="inlineStr">
        <is>
          <t>Hydrogen Sulfide (H2S)</t>
        </is>
      </c>
      <c r="D6" s="59" t="n">
        <v>0.2</v>
      </c>
      <c r="E6" s="59" t="n">
        <v>5</v>
      </c>
      <c r="F6" s="59" t="n">
        <v>10</v>
      </c>
      <c r="G6" s="25" t="inlineStr">
        <is>
          <t>ppm</t>
        </is>
      </c>
      <c r="H6" s="25" t="inlineStr">
        <is>
          <t>2026-09-15</t>
        </is>
      </c>
      <c r="I6" s="24" t="inlineStr">
        <is>
          <t>Armed &amp; Active</t>
        </is>
      </c>
      <c r="J6" s="24" t="inlineStr">
        <is>
          <t>Normal Safe</t>
        </is>
      </c>
    </row>
    <row r="7" ht="20" customHeight="1">
      <c r="A7" s="23" t="inlineStr">
        <is>
          <t>Mud Logging Gas Pit</t>
        </is>
      </c>
      <c r="B7" s="23" t="inlineStr">
        <is>
          <t>LEL-SNS-12</t>
        </is>
      </c>
      <c r="C7" s="23" t="inlineStr">
        <is>
          <t>Combustible Hydrocarbon</t>
        </is>
      </c>
      <c r="D7" s="60" t="n">
        <v>1.5</v>
      </c>
      <c r="E7" s="60" t="n">
        <v>10</v>
      </c>
      <c r="F7" s="60" t="n">
        <v>20</v>
      </c>
      <c r="G7" s="23" t="inlineStr">
        <is>
          <t>% LEL</t>
        </is>
      </c>
      <c r="H7" s="23" t="inlineStr">
        <is>
          <t>2026-09-20</t>
        </is>
      </c>
      <c r="I7" s="24" t="inlineStr">
        <is>
          <t>Armed &amp; Active</t>
        </is>
      </c>
      <c r="J7" s="24" t="inlineStr">
        <is>
          <t>Normal Safe</t>
        </is>
      </c>
    </row>
    <row r="8" ht="20" customHeight="1">
      <c r="A8" s="25" t="inlineStr">
        <is>
          <t>Refinery Sulfur Unit Tank</t>
        </is>
      </c>
      <c r="B8" s="25" t="inlineStr">
        <is>
          <t>H2S-SNS-08</t>
        </is>
      </c>
      <c r="C8" s="25" t="inlineStr">
        <is>
          <t>Hydrogen Sulfide (H2S)</t>
        </is>
      </c>
      <c r="D8" s="59" t="n">
        <v>0.5</v>
      </c>
      <c r="E8" s="59" t="n">
        <v>5</v>
      </c>
      <c r="F8" s="59" t="n">
        <v>10</v>
      </c>
      <c r="G8" s="25" t="inlineStr">
        <is>
          <t>ppm</t>
        </is>
      </c>
      <c r="H8" s="25" t="inlineStr">
        <is>
          <t>2026-09-18</t>
        </is>
      </c>
      <c r="I8" s="24" t="inlineStr">
        <is>
          <t>Armed &amp; Active</t>
        </is>
      </c>
      <c r="J8" s="24" t="inlineStr">
        <is>
          <t>Normal Safe</t>
        </is>
      </c>
    </row>
    <row r="9" ht="20" customHeight="1">
      <c r="A9" s="23" t="inlineStr">
        <is>
          <t>Underground Mine Portal Shaft 3</t>
        </is>
      </c>
      <c r="B9" s="23" t="inlineStr">
        <is>
          <t>CO-SNS-04</t>
        </is>
      </c>
      <c r="C9" s="23" t="inlineStr">
        <is>
          <t>Carbon Monoxide (CO)</t>
        </is>
      </c>
      <c r="D9" s="60" t="n">
        <v>4.2</v>
      </c>
      <c r="E9" s="60" t="n">
        <v>25</v>
      </c>
      <c r="F9" s="60" t="n">
        <v>50</v>
      </c>
      <c r="G9" s="23" t="inlineStr">
        <is>
          <t>ppm</t>
        </is>
      </c>
      <c r="H9" s="23" t="inlineStr">
        <is>
          <t>2026-10-01</t>
        </is>
      </c>
      <c r="I9" s="24" t="inlineStr">
        <is>
          <t>Armed &amp; Active</t>
        </is>
      </c>
      <c r="J9" s="24" t="inlineStr">
        <is>
          <t>Normal Safe</t>
        </is>
      </c>
    </row>
    <row r="10" ht="20" customHeight="1">
      <c r="A10" s="25" t="inlineStr">
        <is>
          <t>Underground Mine Ventilation Return</t>
        </is>
      </c>
      <c r="B10" s="25" t="inlineStr">
        <is>
          <t>O2-SNS-02</t>
        </is>
      </c>
      <c r="C10" s="25" t="inlineStr">
        <is>
          <t>Oxygen Content (O2)</t>
        </is>
      </c>
      <c r="D10" s="59" t="n">
        <v>20.8</v>
      </c>
      <c r="E10" s="59" t="n">
        <v>19.5</v>
      </c>
      <c r="F10" s="59" t="n">
        <v>23.5</v>
      </c>
      <c r="G10" s="25" t="inlineStr">
        <is>
          <t>% Vol</t>
        </is>
      </c>
      <c r="H10" s="25" t="inlineStr">
        <is>
          <t>2026-10-02</t>
        </is>
      </c>
      <c r="I10" s="24" t="inlineStr">
        <is>
          <t>Armed &amp; Active</t>
        </is>
      </c>
      <c r="J10" s="24" t="inlineStr">
        <is>
          <t>Normal Safe</t>
        </is>
      </c>
    </row>
    <row r="11" ht="20" customHeight="1">
      <c r="A11" s="23" t="inlineStr">
        <is>
          <t>Crude Oil Tank Farm Manifold</t>
        </is>
      </c>
      <c r="B11" s="23" t="inlineStr">
        <is>
          <t>LEL-SNS-24</t>
        </is>
      </c>
      <c r="C11" s="23" t="inlineStr">
        <is>
          <t>Methane / VOC Gas</t>
        </is>
      </c>
      <c r="D11" s="60" t="n">
        <v>2</v>
      </c>
      <c r="E11" s="60" t="n">
        <v>10</v>
      </c>
      <c r="F11" s="60" t="n">
        <v>20</v>
      </c>
      <c r="G11" s="23" t="inlineStr">
        <is>
          <t>% LEL</t>
        </is>
      </c>
      <c r="H11" s="23" t="inlineStr">
        <is>
          <t>2026-09-25</t>
        </is>
      </c>
      <c r="I11" s="24" t="inlineStr">
        <is>
          <t>Armed &amp; Active</t>
        </is>
      </c>
      <c r="J11" s="24" t="inlineStr">
        <is>
          <t>Normal Safe</t>
        </is>
      </c>
    </row>
    <row r="12" ht="20" customHeight="1">
      <c r="A12" s="25" t="inlineStr">
        <is>
          <t>Compressor Station Hall</t>
        </is>
      </c>
      <c r="B12" s="25" t="inlineStr">
        <is>
          <t>H2S-SNS-15</t>
        </is>
      </c>
      <c r="C12" s="25" t="inlineStr">
        <is>
          <t>Hydrogen Sulfide (H2S)</t>
        </is>
      </c>
      <c r="D12" s="59" t="n">
        <v>0.1</v>
      </c>
      <c r="E12" s="59" t="n">
        <v>5</v>
      </c>
      <c r="F12" s="59" t="n">
        <v>10</v>
      </c>
      <c r="G12" s="25" t="inlineStr">
        <is>
          <t>ppm</t>
        </is>
      </c>
      <c r="H12" s="25" t="inlineStr">
        <is>
          <t>2026-09-28</t>
        </is>
      </c>
      <c r="I12" s="24" t="inlineStr">
        <is>
          <t>Armed &amp; Active</t>
        </is>
      </c>
      <c r="J12" s="24" t="inlineStr">
        <is>
          <t>Normal Safe</t>
        </is>
      </c>
    </row>
    <row r="13">
      <c r="A13" s="32" t="inlineStr">
        <is>
          <t>GAS DETECTION AUDIT SUMMARY</t>
        </is>
      </c>
      <c r="B13" s="33" t="n"/>
      <c r="C13" s="33" t="n"/>
      <c r="D13" s="33" t="n"/>
      <c r="E13" s="33" t="n"/>
      <c r="F13" s="33" t="n"/>
      <c r="G13" s="33" t="n"/>
      <c r="H13" s="33" t="n"/>
      <c r="I13" s="37" t="inlineStr">
        <is>
          <t>All Interlocks Armed</t>
        </is>
      </c>
      <c r="J13" s="37" t="inlineStr">
        <is>
          <t>100% Sensors Calibrated</t>
        </is>
      </c>
    </row>
  </sheetData>
  <mergeCells count="2">
    <mergeCell ref="A2:K2"/>
    <mergeCell ref="A1:K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K13"/>
  <sheetViews>
    <sheetView showGridLines="1" workbookViewId="0">
      <selection activeCell="A1" sqref="A1"/>
    </sheetView>
  </sheetViews>
  <sheetFormatPr baseColWidth="8" defaultRowHeight="15"/>
  <cols>
    <col width="26" customWidth="1" min="1" max="1"/>
    <col width="49" customWidth="1" min="2" max="2"/>
    <col width="18" customWidth="1" min="3" max="3"/>
    <col width="23" customWidth="1" min="4" max="4"/>
    <col width="20" customWidth="1" min="5" max="5"/>
    <col width="22" customWidth="1" min="6" max="6"/>
    <col width="23" customWidth="1" min="7" max="7"/>
    <col width="19" customWidth="1" min="8" max="8"/>
    <col width="22" customWidth="1" min="9" max="9"/>
    <col width="22" customWidth="1" min="10" max="10"/>
  </cols>
  <sheetData>
    <row r="1" ht="28" customHeight="1">
      <c r="A1" s="1" t="inlineStr">
        <is>
          <t>PREDICTIVE ASSET MAINTENANCE &amp; ROTATING MACHINERY</t>
        </is>
      </c>
    </row>
    <row r="2" ht="18" customHeight="1">
      <c r="A2" s="2" t="inlineStr">
        <is>
          <t>Gas Turbines, Multistage Compressors, SAG Mills, Lube Oil Spectrometry &amp; Remaining Useful Life</t>
        </is>
      </c>
    </row>
    <row r="5">
      <c r="A5" s="20" t="inlineStr">
        <is>
          <t>Heavy Asset Tag</t>
        </is>
      </c>
      <c r="B5" s="20" t="inlineStr">
        <is>
          <t>Asset Description</t>
        </is>
      </c>
      <c r="C5" s="20" t="inlineStr">
        <is>
          <t>Operating Hours</t>
        </is>
      </c>
      <c r="D5" s="20" t="inlineStr">
        <is>
          <t>Vibration RMS (mm/s)</t>
        </is>
      </c>
      <c r="E5" s="20" t="inlineStr">
        <is>
          <t>Bearing Temp (°C)</t>
        </is>
      </c>
      <c r="F5" s="20" t="inlineStr">
        <is>
          <t>Lube Particle Index</t>
        </is>
      </c>
      <c r="G5" s="20" t="inlineStr">
        <is>
          <t>RUL (Remaining Days)</t>
        </is>
      </c>
      <c r="H5" s="20" t="inlineStr">
        <is>
          <t>MTBF (Hours)</t>
        </is>
      </c>
      <c r="I5" s="20" t="inlineStr">
        <is>
          <t>Health Index (/100)</t>
        </is>
      </c>
      <c r="J5" s="20" t="inlineStr">
        <is>
          <t>Maintenance Verdict</t>
        </is>
      </c>
    </row>
    <row r="6" ht="20" customHeight="1">
      <c r="A6" s="25" t="inlineStr">
        <is>
          <t>GT-101</t>
        </is>
      </c>
      <c r="B6" s="25" t="inlineStr">
        <is>
          <t>Solar Turbines Titan 130 (Gas Turbine)</t>
        </is>
      </c>
      <c r="C6" s="26" t="n">
        <v>34200</v>
      </c>
      <c r="D6" s="27" t="n">
        <v>2.15</v>
      </c>
      <c r="E6" s="59" t="n">
        <v>82.5</v>
      </c>
      <c r="F6" s="25" t="inlineStr">
        <is>
          <t>ISO 16/13 Clean</t>
        </is>
      </c>
      <c r="G6" s="26" t="n">
        <v>340</v>
      </c>
      <c r="H6" s="26" t="n">
        <v>18500</v>
      </c>
      <c r="I6" s="59" t="n">
        <v>94.2</v>
      </c>
      <c r="J6" s="24" t="inlineStr">
        <is>
          <t>Optimal</t>
        </is>
      </c>
    </row>
    <row r="7" ht="20" customHeight="1">
      <c r="A7" s="23" t="inlineStr">
        <is>
          <t>CP-201</t>
        </is>
      </c>
      <c r="B7" s="23" t="inlineStr">
        <is>
          <t>Elliott Centrifugal Multi-Stage Gas Compressor</t>
        </is>
      </c>
      <c r="C7" s="29" t="n">
        <v>28500</v>
      </c>
      <c r="D7" s="30" t="n">
        <v>2.8</v>
      </c>
      <c r="E7" s="60" t="n">
        <v>88</v>
      </c>
      <c r="F7" s="23" t="inlineStr">
        <is>
          <t>ISO 17/14 Clean</t>
        </is>
      </c>
      <c r="G7" s="29" t="n">
        <v>290</v>
      </c>
      <c r="H7" s="29" t="n">
        <v>16200</v>
      </c>
      <c r="I7" s="60" t="n">
        <v>91.5</v>
      </c>
      <c r="J7" s="24" t="inlineStr">
        <is>
          <t>Optimal</t>
        </is>
      </c>
    </row>
    <row r="8" ht="20" customHeight="1">
      <c r="A8" s="25" t="inlineStr">
        <is>
          <t>SAG-01</t>
        </is>
      </c>
      <c r="B8" s="25" t="inlineStr">
        <is>
          <t>Semi-Autogenous Grinding (SAG) Mill 40ft</t>
        </is>
      </c>
      <c r="C8" s="26" t="n">
        <v>42100</v>
      </c>
      <c r="D8" s="27" t="n">
        <v>3.45</v>
      </c>
      <c r="E8" s="59" t="n">
        <v>76.5</v>
      </c>
      <c r="F8" s="25" t="inlineStr">
        <is>
          <t>ISO 18/15 Normal</t>
        </is>
      </c>
      <c r="G8" s="26" t="n">
        <v>210</v>
      </c>
      <c r="H8" s="26" t="n">
        <v>12400</v>
      </c>
      <c r="I8" s="59" t="n">
        <v>88</v>
      </c>
      <c r="J8" s="24" t="inlineStr">
        <is>
          <t>Optimal</t>
        </is>
      </c>
    </row>
    <row r="9" ht="20" customHeight="1">
      <c r="A9" s="23" t="inlineStr">
        <is>
          <t>BM-02</t>
        </is>
      </c>
      <c r="B9" s="23" t="inlineStr">
        <is>
          <t>Ball Mill Regrind Unit 2</t>
        </is>
      </c>
      <c r="C9" s="29" t="n">
        <v>39800</v>
      </c>
      <c r="D9" s="30" t="n">
        <v>3.1</v>
      </c>
      <c r="E9" s="60" t="n">
        <v>74</v>
      </c>
      <c r="F9" s="23" t="inlineStr">
        <is>
          <t>ISO 17/14 Clean</t>
        </is>
      </c>
      <c r="G9" s="29" t="n">
        <v>260</v>
      </c>
      <c r="H9" s="29" t="n">
        <v>14000</v>
      </c>
      <c r="I9" s="60" t="n">
        <v>90.2</v>
      </c>
      <c r="J9" s="24" t="inlineStr">
        <is>
          <t>Optimal</t>
        </is>
      </c>
    </row>
    <row r="10" ht="20" customHeight="1">
      <c r="A10" s="25" t="inlineStr">
        <is>
          <t>ESP-08</t>
        </is>
      </c>
      <c r="B10" s="25" t="inlineStr">
        <is>
          <t>Subsea Electric Submersible Pump</t>
        </is>
      </c>
      <c r="C10" s="26" t="n">
        <v>18200</v>
      </c>
      <c r="D10" s="27" t="n">
        <v>1.85</v>
      </c>
      <c r="E10" s="59" t="n">
        <v>95</v>
      </c>
      <c r="F10" s="25" t="inlineStr">
        <is>
          <t>ISO 15/12 Clean</t>
        </is>
      </c>
      <c r="G10" s="26" t="n">
        <v>420</v>
      </c>
      <c r="H10" s="26" t="n">
        <v>22000</v>
      </c>
      <c r="I10" s="59" t="n">
        <v>96</v>
      </c>
      <c r="J10" s="24" t="inlineStr">
        <is>
          <t>Optimal</t>
        </is>
      </c>
    </row>
    <row r="11" ht="20" customHeight="1">
      <c r="A11" s="23" t="inlineStr">
        <is>
          <t>GEN-03</t>
        </is>
      </c>
      <c r="B11" s="23" t="inlineStr">
        <is>
          <t>Wärtsilä 34SG Dual-Fuel Power Generator</t>
        </is>
      </c>
      <c r="C11" s="29" t="n">
        <v>31400</v>
      </c>
      <c r="D11" s="30" t="n">
        <v>2.4</v>
      </c>
      <c r="E11" s="60" t="n">
        <v>84.5</v>
      </c>
      <c r="F11" s="23" t="inlineStr">
        <is>
          <t>ISO 16/13 Clean</t>
        </is>
      </c>
      <c r="G11" s="29" t="n">
        <v>315</v>
      </c>
      <c r="H11" s="29" t="n">
        <v>17800</v>
      </c>
      <c r="I11" s="60" t="n">
        <v>92.8</v>
      </c>
      <c r="J11" s="24" t="inlineStr">
        <is>
          <t>Optimal</t>
        </is>
      </c>
    </row>
    <row r="12" ht="20" customHeight="1">
      <c r="A12" s="25" t="inlineStr">
        <is>
          <t>BOILER-02</t>
        </is>
      </c>
      <c r="B12" s="25" t="inlineStr">
        <is>
          <t>High-Pressure Steam Boiler 120 Ton/Hr</t>
        </is>
      </c>
      <c r="C12" s="26" t="n">
        <v>46000</v>
      </c>
      <c r="D12" s="27" t="n">
        <v>1.2</v>
      </c>
      <c r="E12" s="59" t="n">
        <v>145</v>
      </c>
      <c r="F12" s="25" t="inlineStr">
        <is>
          <t>Water Treated</t>
        </is>
      </c>
      <c r="G12" s="26" t="n">
        <v>380</v>
      </c>
      <c r="H12" s="26" t="n">
        <v>24000</v>
      </c>
      <c r="I12" s="59" t="n">
        <v>95.5</v>
      </c>
      <c r="J12" s="24" t="inlineStr">
        <is>
          <t>Optimal</t>
        </is>
      </c>
    </row>
    <row r="13">
      <c r="A13" s="32" t="inlineStr">
        <is>
          <t>PLANT MACHINERY AVERAGE</t>
        </is>
      </c>
      <c r="B13" s="33" t="n"/>
      <c r="C13" s="33" t="n"/>
      <c r="D13" s="35">
        <f>AVERAGE(D6:D12)</f>
        <v/>
      </c>
      <c r="E13" s="33" t="n"/>
      <c r="F13" s="33" t="n"/>
      <c r="G13" s="33" t="n"/>
      <c r="H13" s="34">
        <f>AVERAGE(H6:H12)</f>
        <v/>
      </c>
      <c r="I13" s="61">
        <f>AVERAGE(I6:I12)</f>
        <v/>
      </c>
      <c r="J13" s="37" t="inlineStr">
        <is>
          <t>High Reliability</t>
        </is>
      </c>
    </row>
  </sheetData>
  <mergeCells count="2">
    <mergeCell ref="A2:K2"/>
    <mergeCell ref="A1:K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K12"/>
  <sheetViews>
    <sheetView showGridLines="1" workbookViewId="0">
      <selection activeCell="A1" sqref="A1"/>
    </sheetView>
  </sheetViews>
  <sheetFormatPr baseColWidth="8" defaultRowHeight="15"/>
  <cols>
    <col width="33" customWidth="1" min="1" max="1"/>
    <col width="22" customWidth="1" min="2" max="2"/>
    <col width="22" customWidth="1" min="3" max="3"/>
    <col width="18" customWidth="1" min="4" max="4"/>
    <col width="26" customWidth="1" min="5" max="5"/>
    <col width="21" customWidth="1" min="6" max="6"/>
    <col width="22" customWidth="1" min="7" max="7"/>
    <col width="24" customWidth="1" min="8" max="8"/>
    <col width="18" customWidth="1" min="9" max="9"/>
    <col width="23" customWidth="1" min="10" max="10"/>
  </cols>
  <sheetData>
    <row r="1" ht="28" customHeight="1">
      <c r="A1" s="1" t="inlineStr">
        <is>
          <t>ESDM MINERBA &amp; SKK MIGAS REGULATORY COMPLIANCE</t>
        </is>
      </c>
    </row>
    <row r="2" ht="18" customHeight="1">
      <c r="A2" s="2" t="inlineStr">
        <is>
          <t>RKAB Production Quotas, Oil/Gas Lifting Realization, DMO 25% Coal Allocation &amp; Royalty PNBP</t>
        </is>
      </c>
    </row>
    <row r="5">
      <c r="A5" s="20" t="inlineStr">
        <is>
          <t>Commodity / Basin Asset</t>
        </is>
      </c>
      <c r="B5" s="20" t="inlineStr">
        <is>
          <t>Regulatory Agency</t>
        </is>
      </c>
      <c r="C5" s="20" t="inlineStr">
        <is>
          <t>Annual Quota (RKAB)</t>
        </is>
      </c>
      <c r="D5" s="20" t="inlineStr">
        <is>
          <t>Actual Realized</t>
        </is>
      </c>
      <c r="E5" s="20" t="inlineStr">
        <is>
          <t>Lifting Realization (%)</t>
        </is>
      </c>
      <c r="F5" s="20" t="inlineStr">
        <is>
          <t>DMO Allocation (%)</t>
        </is>
      </c>
      <c r="G5" s="20" t="inlineStr">
        <is>
          <t>Domestic Target (%)</t>
        </is>
      </c>
      <c r="H5" s="20" t="inlineStr">
        <is>
          <t>Royalty PNBP (IDR Bn)</t>
        </is>
      </c>
      <c r="I5" s="20" t="inlineStr">
        <is>
          <t>Sync API Status</t>
        </is>
      </c>
      <c r="J5" s="20" t="inlineStr">
        <is>
          <t>Statutory Compliance</t>
        </is>
      </c>
    </row>
    <row r="6" ht="20" customHeight="1">
      <c r="A6" s="25" t="inlineStr">
        <is>
          <t>Thermal Coal (Kalimantan)</t>
        </is>
      </c>
      <c r="B6" s="25" t="inlineStr">
        <is>
          <t>Ditjen Minerba ESDM</t>
        </is>
      </c>
      <c r="C6" s="26" t="n">
        <v>28500000</v>
      </c>
      <c r="D6" s="26" t="n">
        <v>22400000</v>
      </c>
      <c r="E6" s="59">
        <f>D6/C6*100</f>
        <v/>
      </c>
      <c r="F6" s="59" t="n">
        <v>28.5</v>
      </c>
      <c r="G6" s="59" t="n">
        <v>25</v>
      </c>
      <c r="H6" s="38" t="n">
        <v>1420.5</v>
      </c>
      <c r="I6" s="24" t="inlineStr">
        <is>
          <t>Synced 100%</t>
        </is>
      </c>
      <c r="J6" s="24" t="inlineStr">
        <is>
          <t>Compliant</t>
        </is>
      </c>
    </row>
    <row r="7" ht="20" customHeight="1">
      <c r="A7" s="23" t="inlineStr">
        <is>
          <t>Metallurgical Coal (Central)</t>
        </is>
      </c>
      <c r="B7" s="23" t="inlineStr">
        <is>
          <t>Ditjen Minerba ESDM</t>
        </is>
      </c>
      <c r="C7" s="29" t="n">
        <v>4200000</v>
      </c>
      <c r="D7" s="29" t="n">
        <v>3350000</v>
      </c>
      <c r="E7" s="60">
        <f>D7/C7*100</f>
        <v/>
      </c>
      <c r="F7" s="60" t="n">
        <v>26.2</v>
      </c>
      <c r="G7" s="60" t="n">
        <v>25</v>
      </c>
      <c r="H7" s="39" t="n">
        <v>410.2</v>
      </c>
      <c r="I7" s="24" t="inlineStr">
        <is>
          <t>Synced 100%</t>
        </is>
      </c>
      <c r="J7" s="24" t="inlineStr">
        <is>
          <t>Compliant</t>
        </is>
      </c>
    </row>
    <row r="8" ht="20" customHeight="1">
      <c r="A8" s="25" t="inlineStr">
        <is>
          <t>Crude Oil Lifting (Natuna)</t>
        </is>
      </c>
      <c r="B8" s="25" t="inlineStr">
        <is>
          <t>SKK Migas</t>
        </is>
      </c>
      <c r="C8" s="26" t="n">
        <v>12500000</v>
      </c>
      <c r="D8" s="26" t="n">
        <v>9950000</v>
      </c>
      <c r="E8" s="59">
        <f>D8/C8*100</f>
        <v/>
      </c>
      <c r="F8" s="59" t="n">
        <v>100</v>
      </c>
      <c r="G8" s="59" t="n">
        <v>100</v>
      </c>
      <c r="H8" s="38" t="n">
        <v>2850.8</v>
      </c>
      <c r="I8" s="24" t="inlineStr">
        <is>
          <t>Synced 100%</t>
        </is>
      </c>
      <c r="J8" s="24" t="inlineStr">
        <is>
          <t>Compliant</t>
        </is>
      </c>
    </row>
    <row r="9" ht="20" customHeight="1">
      <c r="A9" s="23" t="inlineStr">
        <is>
          <t>Natural Gas Pipeline (Sumatra)</t>
        </is>
      </c>
      <c r="B9" s="23" t="inlineStr">
        <is>
          <t>SKK Migas</t>
        </is>
      </c>
      <c r="C9" s="29" t="n">
        <v>85000000</v>
      </c>
      <c r="D9" s="29" t="n">
        <v>68200000</v>
      </c>
      <c r="E9" s="60">
        <f>D9/C9*100</f>
        <v/>
      </c>
      <c r="F9" s="60" t="n">
        <v>100</v>
      </c>
      <c r="G9" s="60" t="n">
        <v>100</v>
      </c>
      <c r="H9" s="39" t="n">
        <v>1950.4</v>
      </c>
      <c r="I9" s="24" t="inlineStr">
        <is>
          <t>Synced 100%</t>
        </is>
      </c>
      <c r="J9" s="24" t="inlineStr">
        <is>
          <t>Compliant</t>
        </is>
      </c>
    </row>
    <row r="10" ht="20" customHeight="1">
      <c r="A10" s="25" t="inlineStr">
        <is>
          <t>Nickel Ore HPAL (Halmahera)</t>
        </is>
      </c>
      <c r="B10" s="25" t="inlineStr">
        <is>
          <t>Ditjen Minerba ESDM</t>
        </is>
      </c>
      <c r="C10" s="26" t="n">
        <v>18500000</v>
      </c>
      <c r="D10" s="26" t="n">
        <v>14800000</v>
      </c>
      <c r="E10" s="59">
        <f>D10/C10*100</f>
        <v/>
      </c>
      <c r="F10" s="59" t="n">
        <v>100</v>
      </c>
      <c r="G10" s="59" t="n">
        <v>100</v>
      </c>
      <c r="H10" s="38" t="n">
        <v>1120</v>
      </c>
      <c r="I10" s="24" t="inlineStr">
        <is>
          <t>Synced 100%</t>
        </is>
      </c>
      <c r="J10" s="24" t="inlineStr">
        <is>
          <t>Compliant</t>
        </is>
      </c>
    </row>
    <row r="11" ht="20" customHeight="1">
      <c r="A11" s="23" t="inlineStr">
        <is>
          <t>Copper Concentrate (Papua)</t>
        </is>
      </c>
      <c r="B11" s="23" t="inlineStr">
        <is>
          <t>Ditjen Minerba ESDM</t>
        </is>
      </c>
      <c r="C11" s="29" t="n">
        <v>2400000</v>
      </c>
      <c r="D11" s="29" t="n">
        <v>1950000</v>
      </c>
      <c r="E11" s="60">
        <f>D11/C11*100</f>
        <v/>
      </c>
      <c r="F11" s="60" t="n">
        <v>100</v>
      </c>
      <c r="G11" s="60" t="n">
        <v>100</v>
      </c>
      <c r="H11" s="39" t="n">
        <v>2450.6</v>
      </c>
      <c r="I11" s="24" t="inlineStr">
        <is>
          <t>Synced 100%</t>
        </is>
      </c>
      <c r="J11" s="24" t="inlineStr">
        <is>
          <t>Compliant</t>
        </is>
      </c>
    </row>
    <row r="12">
      <c r="A12" s="32" t="inlineStr">
        <is>
          <t>TOTAL STATUTORY REVENUE</t>
        </is>
      </c>
      <c r="B12" s="33" t="n"/>
      <c r="C12" s="33" t="n"/>
      <c r="D12" s="33" t="n"/>
      <c r="E12" s="61">
        <f>AVERAGE(E6:E11)</f>
        <v/>
      </c>
      <c r="F12" s="33" t="n"/>
      <c r="G12" s="33" t="n"/>
      <c r="H12" s="40">
        <f>SUM(H6:H11)</f>
        <v/>
      </c>
      <c r="I12" s="33" t="n"/>
      <c r="J12" s="37" t="inlineStr">
        <is>
          <t>All Audits Cleared</t>
        </is>
      </c>
    </row>
  </sheetData>
  <mergeCells count="2">
    <mergeCell ref="A2:K2"/>
    <mergeCell ref="A1:K1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K12"/>
  <sheetViews>
    <sheetView showGridLines="1" workbookViewId="0">
      <selection activeCell="A1" sqref="A1"/>
    </sheetView>
  </sheetViews>
  <sheetFormatPr baseColWidth="8" defaultRowHeight="15"/>
  <cols>
    <col width="31" customWidth="1" min="1" max="1"/>
    <col width="23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2" customWidth="1" min="8" max="8"/>
    <col width="21" customWidth="1" min="9" max="9"/>
    <col width="23" customWidth="1" min="10" max="10"/>
  </cols>
  <sheetData>
    <row r="1" ht="28" customHeight="1">
      <c r="A1" s="1" t="inlineStr">
        <is>
          <t>DECARBONIZATION, FLARING ABATEMENT &amp; MINE RECLAMATION</t>
        </is>
      </c>
    </row>
    <row r="2" ht="18" customHeight="1">
      <c r="A2" s="2" t="inlineStr">
        <is>
          <t>Associated Gas Flaring Reductions, GHG Scope 1/2, Carbon Capture Storage (CCS) &amp; Reforestation</t>
        </is>
      </c>
    </row>
    <row r="5">
      <c r="A5" s="20" t="inlineStr">
        <is>
          <t>Production Field</t>
        </is>
      </c>
      <c r="B5" s="20" t="inlineStr">
        <is>
          <t>Flaring Vol (MMSCFD)</t>
        </is>
      </c>
      <c r="C5" s="20" t="inlineStr">
        <is>
          <t>Flaring Reduction (%)</t>
        </is>
      </c>
      <c r="D5" s="20" t="inlineStr">
        <is>
          <t>GHG Scope 1 (kT CO2e)</t>
        </is>
      </c>
      <c r="E5" s="20" t="inlineStr">
        <is>
          <t>GHG Scope 2 (kT CO2e)</t>
        </is>
      </c>
      <c r="F5" s="20" t="inlineStr">
        <is>
          <t>CCS Injected (kT CO2)</t>
        </is>
      </c>
      <c r="G5" s="20" t="inlineStr">
        <is>
          <t>Reclamation Area (Ha)</t>
        </is>
      </c>
      <c r="H5" s="20" t="inlineStr">
        <is>
          <t>Tree Canopy Planted</t>
        </is>
      </c>
      <c r="I5" s="20" t="inlineStr">
        <is>
          <t>Water Recycled (%)</t>
        </is>
      </c>
      <c r="J5" s="20" t="inlineStr">
        <is>
          <t>ESG Carbon Rating</t>
        </is>
      </c>
    </row>
    <row r="6" ht="20" customHeight="1">
      <c r="A6" s="25" t="inlineStr">
        <is>
          <t>Natuna Offshore Block A</t>
        </is>
      </c>
      <c r="B6" s="59" t="n">
        <v>2.1</v>
      </c>
      <c r="C6" s="59" t="n">
        <v>84.5</v>
      </c>
      <c r="D6" s="59" t="n">
        <v>340.5</v>
      </c>
      <c r="E6" s="59" t="n">
        <v>45.2</v>
      </c>
      <c r="F6" s="59" t="n">
        <v>120</v>
      </c>
      <c r="G6" s="59" t="n">
        <v>0</v>
      </c>
      <c r="H6" s="26" t="n">
        <v>0</v>
      </c>
      <c r="I6" s="59" t="n">
        <v>92.40000000000001</v>
      </c>
      <c r="J6" s="24" t="inlineStr">
        <is>
          <t>Gold Sustainability</t>
        </is>
      </c>
    </row>
    <row r="7" ht="20" customHeight="1">
      <c r="A7" s="23" t="inlineStr">
        <is>
          <t>Mahakam Offshore Delta</t>
        </is>
      </c>
      <c r="B7" s="60" t="n">
        <v>3.4</v>
      </c>
      <c r="C7" s="60" t="n">
        <v>79.2</v>
      </c>
      <c r="D7" s="60" t="n">
        <v>480.2</v>
      </c>
      <c r="E7" s="60" t="n">
        <v>62</v>
      </c>
      <c r="F7" s="60" t="n">
        <v>185</v>
      </c>
      <c r="G7" s="60" t="n">
        <v>45</v>
      </c>
      <c r="H7" s="29" t="n">
        <v>25000</v>
      </c>
      <c r="I7" s="60" t="n">
        <v>89.5</v>
      </c>
      <c r="J7" s="24" t="inlineStr">
        <is>
          <t>Gold Sustainability</t>
        </is>
      </c>
    </row>
    <row r="8" ht="20" customHeight="1">
      <c r="A8" s="25" t="inlineStr">
        <is>
          <t>East Kalimantan Coal Complex</t>
        </is>
      </c>
      <c r="B8" s="59" t="n">
        <v>0</v>
      </c>
      <c r="C8" s="59" t="n">
        <v>100</v>
      </c>
      <c r="D8" s="59" t="n">
        <v>620</v>
      </c>
      <c r="E8" s="59" t="n">
        <v>85</v>
      </c>
      <c r="F8" s="59" t="n">
        <v>0</v>
      </c>
      <c r="G8" s="59" t="n">
        <v>450</v>
      </c>
      <c r="H8" s="26" t="n">
        <v>240000</v>
      </c>
      <c r="I8" s="59" t="n">
        <v>94.2</v>
      </c>
      <c r="J8" s="24" t="inlineStr">
        <is>
          <t>Platinum Reclamation</t>
        </is>
      </c>
    </row>
    <row r="9" ht="20" customHeight="1">
      <c r="A9" s="23" t="inlineStr">
        <is>
          <t>Papua Copper Mining</t>
        </is>
      </c>
      <c r="B9" s="60" t="n">
        <v>0</v>
      </c>
      <c r="C9" s="60" t="n">
        <v>100</v>
      </c>
      <c r="D9" s="60" t="n">
        <v>540</v>
      </c>
      <c r="E9" s="60" t="n">
        <v>92</v>
      </c>
      <c r="F9" s="60" t="n">
        <v>0</v>
      </c>
      <c r="G9" s="60" t="n">
        <v>380</v>
      </c>
      <c r="H9" s="29" t="n">
        <v>195000</v>
      </c>
      <c r="I9" s="60" t="n">
        <v>96</v>
      </c>
      <c r="J9" s="24" t="inlineStr">
        <is>
          <t>Platinum Reclamation</t>
        </is>
      </c>
    </row>
    <row r="10" ht="20" customHeight="1">
      <c r="A10" s="25" t="inlineStr">
        <is>
          <t>Balikpapan Modern Refinery</t>
        </is>
      </c>
      <c r="B10" s="59" t="n">
        <v>1.8</v>
      </c>
      <c r="C10" s="59" t="n">
        <v>88</v>
      </c>
      <c r="D10" s="59" t="n">
        <v>410</v>
      </c>
      <c r="E10" s="59" t="n">
        <v>55</v>
      </c>
      <c r="F10" s="59" t="n">
        <v>85</v>
      </c>
      <c r="G10" s="59" t="n">
        <v>18</v>
      </c>
      <c r="H10" s="26" t="n">
        <v>12000</v>
      </c>
      <c r="I10" s="59" t="n">
        <v>91</v>
      </c>
      <c r="J10" s="24" t="inlineStr">
        <is>
          <t>Gold Sustainability</t>
        </is>
      </c>
    </row>
    <row r="11" ht="20" customHeight="1">
      <c r="A11" s="23" t="inlineStr">
        <is>
          <t>Halmahera Smelter Complex</t>
        </is>
      </c>
      <c r="B11" s="60" t="n">
        <v>0</v>
      </c>
      <c r="C11" s="60" t="n">
        <v>100</v>
      </c>
      <c r="D11" s="60" t="n">
        <v>680</v>
      </c>
      <c r="E11" s="60" t="n">
        <v>110</v>
      </c>
      <c r="F11" s="60" t="n">
        <v>0</v>
      </c>
      <c r="G11" s="60" t="n">
        <v>210</v>
      </c>
      <c r="H11" s="29" t="n">
        <v>110000</v>
      </c>
      <c r="I11" s="60" t="n">
        <v>88.5</v>
      </c>
      <c r="J11" s="24" t="inlineStr">
        <is>
          <t>Gold Sustainability</t>
        </is>
      </c>
    </row>
    <row r="12">
      <c r="A12" s="32" t="inlineStr">
        <is>
          <t>CAMPUS ESG PORTFOLIO TOTAL</t>
        </is>
      </c>
      <c r="B12" s="61">
        <f>SUM(B6:B11)</f>
        <v/>
      </c>
      <c r="C12" s="33" t="n"/>
      <c r="D12" s="61">
        <f>SUM(D6:D11)</f>
        <v/>
      </c>
      <c r="E12" s="61">
        <f>SUM(E6:E11)</f>
        <v/>
      </c>
      <c r="F12" s="61">
        <f>SUM(F6:F11)</f>
        <v/>
      </c>
      <c r="G12" s="61">
        <f>SUM(G6:G11)</f>
        <v/>
      </c>
      <c r="H12" s="34">
        <f>SUM(H6:H11)</f>
        <v/>
      </c>
      <c r="I12" s="61">
        <f>AVERAGE(I6:I11)</f>
        <v/>
      </c>
      <c r="J12" s="37" t="inlineStr">
        <is>
          <t>Net-Zero Aligned</t>
        </is>
      </c>
    </row>
  </sheetData>
  <mergeCells count="2">
    <mergeCell ref="A2:K2"/>
    <mergeCell ref="A1:K1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K12"/>
  <sheetViews>
    <sheetView showGridLines="1" workbookViewId="0">
      <selection activeCell="A1" sqref="A1"/>
    </sheetView>
  </sheetViews>
  <sheetFormatPr baseColWidth="8" defaultRowHeight="15"/>
  <cols>
    <col width="37" customWidth="1" min="1" max="1"/>
    <col width="31" customWidth="1" min="2" max="2"/>
    <col width="24" customWidth="1" min="3" max="3"/>
    <col width="21" customWidth="1" min="4" max="4"/>
    <col width="20" customWidth="1" min="5" max="5"/>
    <col width="24" customWidth="1" min="6" max="6"/>
    <col width="18" customWidth="1" min="7" max="7"/>
    <col width="21" customWidth="1" min="8" max="8"/>
    <col width="21" customWidth="1" min="9" max="9"/>
    <col width="26" customWidth="1" min="10" max="10"/>
  </cols>
  <sheetData>
    <row r="1" ht="28" customHeight="1">
      <c r="A1" s="1" t="inlineStr">
        <is>
          <t>OPERATIONAL TECHNOLOGY (OT) SCADA &amp; CRITICAL ASSET CYBER</t>
        </is>
      </c>
    </row>
    <row r="2" ht="18" customHeight="1">
      <c r="A2" s="2" t="inlineStr">
        <is>
          <t>IEC 62443 Security Levels, Air-Gapped SIS Networks, PLC Firmware Integrity &amp; Threat Anomaly Detection</t>
        </is>
      </c>
    </row>
    <row r="5">
      <c r="A5" s="20" t="inlineStr">
        <is>
          <t>Control System Domain</t>
        </is>
      </c>
      <c r="B5" s="20" t="inlineStr">
        <is>
          <t>Purdue Hierarchy</t>
        </is>
      </c>
      <c r="C5" s="20" t="inlineStr">
        <is>
          <t>Protected PLCs / RTUs</t>
        </is>
      </c>
      <c r="D5" s="20" t="inlineStr">
        <is>
          <t>Firmware Patch (%)</t>
        </is>
      </c>
      <c r="E5" s="20" t="inlineStr">
        <is>
          <t>Anomalies Blocked</t>
        </is>
      </c>
      <c r="F5" s="20" t="inlineStr">
        <is>
          <t>Air-Gap Integrity</t>
        </is>
      </c>
      <c r="G5" s="20" t="inlineStr">
        <is>
          <t>IEC 62443 Level</t>
        </is>
      </c>
      <c r="H5" s="20" t="inlineStr">
        <is>
          <t>Pen-Test Frequency</t>
        </is>
      </c>
      <c r="I5" s="20" t="inlineStr">
        <is>
          <t>Backup RPO (Hours)</t>
        </is>
      </c>
      <c r="J5" s="20" t="inlineStr">
        <is>
          <t>Cyber Defense Posture</t>
        </is>
      </c>
    </row>
    <row r="6" ht="20" customHeight="1">
      <c r="A6" s="25" t="inlineStr">
        <is>
          <t>Safety Instrumented Systems (SIS)</t>
        </is>
      </c>
      <c r="B6" s="25" t="inlineStr">
        <is>
          <t>Level 1: Safety Interlock</t>
        </is>
      </c>
      <c r="C6" s="26" t="n">
        <v>145</v>
      </c>
      <c r="D6" s="59" t="n">
        <v>100</v>
      </c>
      <c r="E6" s="26" t="n">
        <v>0</v>
      </c>
      <c r="F6" s="24" t="inlineStr">
        <is>
          <t>Air-Gapped 100%</t>
        </is>
      </c>
      <c r="G6" s="25" t="inlineStr">
        <is>
          <t>SL-4 (Critical)</t>
        </is>
      </c>
      <c r="H6" s="25" t="inlineStr">
        <is>
          <t>Bi-Annual</t>
        </is>
      </c>
      <c r="I6" s="59" t="n">
        <v>0.5</v>
      </c>
      <c r="J6" s="24" t="inlineStr">
        <is>
          <t>Hardened</t>
        </is>
      </c>
    </row>
    <row r="7" ht="20" customHeight="1">
      <c r="A7" s="23" t="inlineStr">
        <is>
          <t>Refinery Distributed Control (DCS)</t>
        </is>
      </c>
      <c r="B7" s="23" t="inlineStr">
        <is>
          <t>Level 2: Supervisory</t>
        </is>
      </c>
      <c r="C7" s="29" t="n">
        <v>320</v>
      </c>
      <c r="D7" s="60" t="n">
        <v>98.5</v>
      </c>
      <c r="E7" s="29" t="n">
        <v>18</v>
      </c>
      <c r="F7" s="24" t="inlineStr">
        <is>
          <t>Unidirectional Diode</t>
        </is>
      </c>
      <c r="G7" s="23" t="inlineStr">
        <is>
          <t>SL-3 (High)</t>
        </is>
      </c>
      <c r="H7" s="23" t="inlineStr">
        <is>
          <t>Quarterly</t>
        </is>
      </c>
      <c r="I7" s="60" t="n">
        <v>1</v>
      </c>
      <c r="J7" s="24" t="inlineStr">
        <is>
          <t>Robust</t>
        </is>
      </c>
    </row>
    <row r="8" ht="20" customHeight="1">
      <c r="A8" s="25" t="inlineStr">
        <is>
          <t>Offshore Platform SCADA RTU</t>
        </is>
      </c>
      <c r="B8" s="25" t="inlineStr">
        <is>
          <t>Level 1: Basic Control</t>
        </is>
      </c>
      <c r="C8" s="26" t="n">
        <v>185</v>
      </c>
      <c r="D8" s="59" t="n">
        <v>99.2</v>
      </c>
      <c r="E8" s="26" t="n">
        <v>12</v>
      </c>
      <c r="F8" s="24" t="inlineStr">
        <is>
          <t>Encrypted Satellite</t>
        </is>
      </c>
      <c r="G8" s="25" t="inlineStr">
        <is>
          <t>SL-3 (High)</t>
        </is>
      </c>
      <c r="H8" s="25" t="inlineStr">
        <is>
          <t>Quarterly</t>
        </is>
      </c>
      <c r="I8" s="59" t="n">
        <v>1</v>
      </c>
      <c r="J8" s="24" t="inlineStr">
        <is>
          <t>Robust</t>
        </is>
      </c>
    </row>
    <row r="9" ht="20" customHeight="1">
      <c r="A9" s="23" t="inlineStr">
        <is>
          <t>Pipeline Trunk Leak SCADA</t>
        </is>
      </c>
      <c r="B9" s="23" t="inlineStr">
        <is>
          <t>Level 2: Wide Area Control</t>
        </is>
      </c>
      <c r="C9" s="29" t="n">
        <v>95</v>
      </c>
      <c r="D9" s="60" t="n">
        <v>100</v>
      </c>
      <c r="E9" s="29" t="n">
        <v>8</v>
      </c>
      <c r="F9" s="24" t="inlineStr">
        <is>
          <t>Dedicated Fiber Optic</t>
        </is>
      </c>
      <c r="G9" s="23" t="inlineStr">
        <is>
          <t>SL-3 (High)</t>
        </is>
      </c>
      <c r="H9" s="23" t="inlineStr">
        <is>
          <t>Monthly</t>
        </is>
      </c>
      <c r="I9" s="60" t="n">
        <v>0.5</v>
      </c>
      <c r="J9" s="24" t="inlineStr">
        <is>
          <t>Hardened</t>
        </is>
      </c>
    </row>
    <row r="10" ht="20" customHeight="1">
      <c r="A10" s="25" t="inlineStr">
        <is>
          <t>Autonomous Haul Fleet AHS</t>
        </is>
      </c>
      <c r="B10" s="25" t="inlineStr">
        <is>
          <t>Level 2: Wireless Fleet Mesh</t>
        </is>
      </c>
      <c r="C10" s="26" t="n">
        <v>120</v>
      </c>
      <c r="D10" s="59" t="n">
        <v>97.8</v>
      </c>
      <c r="E10" s="26" t="n">
        <v>25</v>
      </c>
      <c r="F10" s="24" t="inlineStr">
        <is>
          <t>Private LTE / 5G SA</t>
        </is>
      </c>
      <c r="G10" s="25" t="inlineStr">
        <is>
          <t>SL-3 (High)</t>
        </is>
      </c>
      <c r="H10" s="25" t="inlineStr">
        <is>
          <t>Quarterly</t>
        </is>
      </c>
      <c r="I10" s="59" t="n">
        <v>2</v>
      </c>
      <c r="J10" s="24" t="inlineStr">
        <is>
          <t>Robust</t>
        </is>
      </c>
    </row>
    <row r="11" ht="20" customHeight="1">
      <c r="A11" s="23" t="inlineStr">
        <is>
          <t>TSF Tailings Sensor IoT Mesh</t>
        </is>
      </c>
      <c r="B11" s="23" t="inlineStr">
        <is>
          <t>Level 1: Geotechnical Field</t>
        </is>
      </c>
      <c r="C11" s="29" t="n">
        <v>210</v>
      </c>
      <c r="D11" s="60" t="n">
        <v>96.5</v>
      </c>
      <c r="E11" s="29" t="n">
        <v>6</v>
      </c>
      <c r="F11" s="24" t="inlineStr">
        <is>
          <t>Air-Gapped LoRaWAN</t>
        </is>
      </c>
      <c r="G11" s="23" t="inlineStr">
        <is>
          <t>SL-2 (Medium)</t>
        </is>
      </c>
      <c r="H11" s="23" t="inlineStr">
        <is>
          <t>Bi-Annual</t>
        </is>
      </c>
      <c r="I11" s="60" t="n">
        <v>4</v>
      </c>
      <c r="J11" s="24" t="inlineStr">
        <is>
          <t>Robust</t>
        </is>
      </c>
    </row>
    <row r="12">
      <c r="A12" s="32" t="inlineStr">
        <is>
          <t>OT SECURITY PORTFOLIO TOTAL</t>
        </is>
      </c>
      <c r="B12" s="33" t="n"/>
      <c r="C12" s="34">
        <f>SUM(C6:C11)</f>
        <v/>
      </c>
      <c r="D12" s="61">
        <f>AVERAGE(D6:D11)</f>
        <v/>
      </c>
      <c r="E12" s="34">
        <f>SUM(E6:E11)</f>
        <v/>
      </c>
      <c r="F12" s="33" t="n"/>
      <c r="G12" s="33" t="n"/>
      <c r="H12" s="33" t="n"/>
      <c r="I12" s="33" t="n"/>
      <c r="J12" s="37" t="inlineStr">
        <is>
          <t>Mission Critical Shield</t>
        </is>
      </c>
    </row>
  </sheetData>
  <mergeCells count="2">
    <mergeCell ref="A2:K2"/>
    <mergeCell ref="A1:K1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K14"/>
  <sheetViews>
    <sheetView showGridLines="1" workbookViewId="0">
      <selection activeCell="A1" sqref="A1"/>
    </sheetView>
  </sheetViews>
  <sheetFormatPr baseColWidth="8" defaultRowHeight="15"/>
  <cols>
    <col width="43" customWidth="1" min="1" max="1"/>
    <col width="21" customWidth="1" min="2" max="2"/>
    <col width="19" customWidth="1" min="3" max="3"/>
    <col width="21" customWidth="1" min="4" max="4"/>
    <col width="17" customWidth="1" min="5" max="5"/>
    <col width="15" customWidth="1" min="6" max="6"/>
    <col width="21" customWidth="1" min="7" max="7"/>
    <col width="26" customWidth="1" min="8" max="8"/>
    <col width="26" customWidth="1" min="9" max="9"/>
    <col width="19" customWidth="1" min="10" max="10"/>
  </cols>
  <sheetData>
    <row r="1" ht="28" customHeight="1">
      <c r="A1" s="1" t="inlineStr">
        <is>
          <t>STRATEGIC NATURAL RESOURCE &amp; EXECUTIVE ENERGY SCORECARD</t>
        </is>
      </c>
    </row>
    <row r="2" ht="18" customHeight="1">
      <c r="A2" s="2" t="inlineStr">
        <is>
          <t>Reserve Replacement Ratio (RRR), Lifting Cost ($/BOE), Flaring Reductions &amp; EBITDA Health</t>
        </is>
      </c>
    </row>
    <row r="5">
      <c r="A5" s="20" t="inlineStr">
        <is>
          <t>Strategic Pillar / Operational Metric</t>
        </is>
      </c>
      <c r="B5" s="20" t="inlineStr">
        <is>
          <t>Industry Benchmark</t>
        </is>
      </c>
      <c r="C5" s="20" t="inlineStr">
        <is>
          <t>Corporate Target</t>
        </is>
      </c>
      <c r="D5" s="20" t="inlineStr">
        <is>
          <t>Actual Performance</t>
        </is>
      </c>
      <c r="E5" s="20" t="inlineStr">
        <is>
          <t>Attainment (%)</t>
        </is>
      </c>
      <c r="F5" s="20" t="inlineStr">
        <is>
          <t>Weight (%)</t>
        </is>
      </c>
      <c r="G5" s="20" t="inlineStr">
        <is>
          <t>Score Contribution</t>
        </is>
      </c>
      <c r="H5" s="20" t="inlineStr">
        <is>
          <t>Asset Owner</t>
        </is>
      </c>
      <c r="I5" s="20" t="inlineStr">
        <is>
          <t>Regulatory Standard</t>
        </is>
      </c>
      <c r="J5" s="20" t="inlineStr">
        <is>
          <t>Executive Status</t>
        </is>
      </c>
    </row>
    <row r="6" ht="20" customHeight="1">
      <c r="A6" s="25" t="inlineStr">
        <is>
          <t>Zero Harm: Lost Time Injury Rate (LTIFR)</t>
        </is>
      </c>
      <c r="B6" s="25" t="inlineStr">
        <is>
          <t>&lt;= 0.50</t>
        </is>
      </c>
      <c r="C6" s="27" t="n">
        <v>0.2</v>
      </c>
      <c r="D6" s="27" t="n">
        <v>0</v>
      </c>
      <c r="E6" s="59" t="n">
        <v>100</v>
      </c>
      <c r="F6" s="41" t="n">
        <v>20</v>
      </c>
      <c r="G6" s="59">
        <f>E6*F6/100</f>
        <v/>
      </c>
      <c r="H6" s="25" t="inlineStr">
        <is>
          <t>HSE Directorate</t>
        </is>
      </c>
      <c r="I6" s="25" t="inlineStr">
        <is>
          <t>Ditjen Minerba / OSHA</t>
        </is>
      </c>
      <c r="J6" s="24" t="inlineStr">
        <is>
          <t>Target Met</t>
        </is>
      </c>
    </row>
    <row r="7" ht="20" customHeight="1">
      <c r="A7" s="23" t="inlineStr">
        <is>
          <t>Daily Hydrocarbon Lifting (BOEPD)</t>
        </is>
      </c>
      <c r="B7" s="23" t="inlineStr">
        <is>
          <t>&gt;= 80,000</t>
        </is>
      </c>
      <c r="C7" s="29" t="n">
        <v>85000</v>
      </c>
      <c r="D7" s="29" t="n">
        <v>89450</v>
      </c>
      <c r="E7" s="60" t="n">
        <v>105.2</v>
      </c>
      <c r="F7" s="42" t="n">
        <v>15</v>
      </c>
      <c r="G7" s="60">
        <f>E7*F7/100</f>
        <v/>
      </c>
      <c r="H7" s="23" t="inlineStr">
        <is>
          <t>Upstream Operations</t>
        </is>
      </c>
      <c r="I7" s="23" t="inlineStr">
        <is>
          <t>SKK Migas Lifting</t>
        </is>
      </c>
      <c r="J7" s="24" t="inlineStr">
        <is>
          <t>Exceeded</t>
        </is>
      </c>
    </row>
    <row r="8" ht="20" customHeight="1">
      <c r="A8" s="25" t="inlineStr">
        <is>
          <t>Cash Lifting Cost per Barrel ($/BOE)</t>
        </is>
      </c>
      <c r="B8" s="25" t="inlineStr">
        <is>
          <t>&lt;= $22.0</t>
        </is>
      </c>
      <c r="C8" s="27" t="n">
        <v>18.5</v>
      </c>
      <c r="D8" s="27" t="n">
        <v>16.2</v>
      </c>
      <c r="E8" s="59" t="n">
        <v>112.4</v>
      </c>
      <c r="F8" s="41" t="n">
        <v>15</v>
      </c>
      <c r="G8" s="59">
        <f>E8*F8/100</f>
        <v/>
      </c>
      <c r="H8" s="25" t="inlineStr">
        <is>
          <t>Finance &amp; Operations</t>
        </is>
      </c>
      <c r="I8" s="25" t="inlineStr">
        <is>
          <t>SKK Migas WP&amp;B</t>
        </is>
      </c>
      <c r="J8" s="24" t="inlineStr">
        <is>
          <t>Exceeded</t>
        </is>
      </c>
    </row>
    <row r="9" ht="20" customHeight="1">
      <c r="A9" s="23" t="inlineStr">
        <is>
          <t>Refinery CDU Complex Utilization (%)</t>
        </is>
      </c>
      <c r="B9" s="23" t="inlineStr">
        <is>
          <t>&gt;= 90.0%</t>
        </is>
      </c>
      <c r="C9" s="30" t="n">
        <v>92</v>
      </c>
      <c r="D9" s="30" t="n">
        <v>94.8</v>
      </c>
      <c r="E9" s="60" t="n">
        <v>103</v>
      </c>
      <c r="F9" s="42" t="n">
        <v>10</v>
      </c>
      <c r="G9" s="60">
        <f>E9*F9/100</f>
        <v/>
      </c>
      <c r="H9" s="23" t="inlineStr">
        <is>
          <t>Refining Operations</t>
        </is>
      </c>
      <c r="I9" s="23" t="inlineStr">
        <is>
          <t>Pertamina / Downstream</t>
        </is>
      </c>
      <c r="J9" s="24" t="inlineStr">
        <is>
          <t>Exceeded</t>
        </is>
      </c>
    </row>
    <row r="10" ht="20" customHeight="1">
      <c r="A10" s="25" t="inlineStr">
        <is>
          <t>Tailings Dam Factor of Safety (FoS)</t>
        </is>
      </c>
      <c r="B10" s="25" t="inlineStr">
        <is>
          <t>&gt;= 1.50</t>
        </is>
      </c>
      <c r="C10" s="27" t="n">
        <v>1.65</v>
      </c>
      <c r="D10" s="27" t="n">
        <v>1.84</v>
      </c>
      <c r="E10" s="59" t="n">
        <v>111.5</v>
      </c>
      <c r="F10" s="41" t="n">
        <v>10</v>
      </c>
      <c r="G10" s="59">
        <f>E10*F10/100</f>
        <v/>
      </c>
      <c r="H10" s="25" t="inlineStr">
        <is>
          <t>Geotech Department</t>
        </is>
      </c>
      <c r="I10" s="25" t="inlineStr">
        <is>
          <t>GISTM Tailings Standard</t>
        </is>
      </c>
      <c r="J10" s="24" t="inlineStr">
        <is>
          <t>Exceeded</t>
        </is>
      </c>
    </row>
    <row r="11" ht="20" customHeight="1">
      <c r="A11" s="23" t="inlineStr">
        <is>
          <t>Flaring Abatement &amp; Carbon Reduction</t>
        </is>
      </c>
      <c r="B11" s="23" t="inlineStr">
        <is>
          <t>&gt;= 75.0%</t>
        </is>
      </c>
      <c r="C11" s="30" t="n">
        <v>80</v>
      </c>
      <c r="D11" s="30" t="n">
        <v>88.5</v>
      </c>
      <c r="E11" s="60" t="n">
        <v>110.6</v>
      </c>
      <c r="F11" s="42" t="n">
        <v>10</v>
      </c>
      <c r="G11" s="60">
        <f>E11*F11/100</f>
        <v/>
      </c>
      <c r="H11" s="23" t="inlineStr">
        <is>
          <t>Sustainability Office</t>
        </is>
      </c>
      <c r="I11" s="23" t="inlineStr">
        <is>
          <t>World Bank Zero Flaring</t>
        </is>
      </c>
      <c r="J11" s="24" t="inlineStr">
        <is>
          <t>Exceeded</t>
        </is>
      </c>
    </row>
    <row r="12" ht="20" customHeight="1">
      <c r="A12" s="25" t="inlineStr">
        <is>
          <t>Domestic Market Obligation (DMO Coal)</t>
        </is>
      </c>
      <c r="B12" s="25" t="inlineStr">
        <is>
          <t>&gt;= 25.0%</t>
        </is>
      </c>
      <c r="C12" s="27" t="n">
        <v>25</v>
      </c>
      <c r="D12" s="27" t="n">
        <v>28.5</v>
      </c>
      <c r="E12" s="59" t="n">
        <v>114</v>
      </c>
      <c r="F12" s="41" t="n">
        <v>10</v>
      </c>
      <c r="G12" s="59">
        <f>E12*F12/100</f>
        <v/>
      </c>
      <c r="H12" s="25" t="inlineStr">
        <is>
          <t>Commercial &amp; Sales</t>
        </is>
      </c>
      <c r="I12" s="25" t="inlineStr">
        <is>
          <t>Kepmen ESDM 267/2021</t>
        </is>
      </c>
      <c r="J12" s="24" t="inlineStr">
        <is>
          <t>Exceeded</t>
        </is>
      </c>
    </row>
    <row r="13" ht="20" customHeight="1">
      <c r="A13" s="23" t="inlineStr">
        <is>
          <t>Reserve Replacement Ratio (RRR %)</t>
        </is>
      </c>
      <c r="B13" s="23" t="inlineStr">
        <is>
          <t>&gt;= 100.0%</t>
        </is>
      </c>
      <c r="C13" s="30" t="n">
        <v>110</v>
      </c>
      <c r="D13" s="30" t="n">
        <v>122.5</v>
      </c>
      <c r="E13" s="60" t="n">
        <v>111.4</v>
      </c>
      <c r="F13" s="42" t="n">
        <v>10</v>
      </c>
      <c r="G13" s="60">
        <f>E13*F13/100</f>
        <v/>
      </c>
      <c r="H13" s="23" t="inlineStr">
        <is>
          <t>Exploration Geosciences</t>
        </is>
      </c>
      <c r="I13" s="23" t="inlineStr">
        <is>
          <t>SEC / SPE PRMS</t>
        </is>
      </c>
      <c r="J13" s="24" t="inlineStr">
        <is>
          <t>Exceeded</t>
        </is>
      </c>
    </row>
    <row r="14">
      <c r="A14" s="32" t="inlineStr">
        <is>
          <t>STRATEGIC ENERGY COMPOSITE SCORE</t>
        </is>
      </c>
      <c r="B14" s="33" t="n"/>
      <c r="C14" s="33" t="n"/>
      <c r="D14" s="33" t="n"/>
      <c r="E14" s="33" t="n"/>
      <c r="F14" s="43">
        <f>SUM(F6:F13)</f>
        <v/>
      </c>
      <c r="G14" s="61">
        <f>SUM(G6:G13)</f>
        <v/>
      </c>
      <c r="H14" s="33" t="n"/>
      <c r="I14" s="33" t="n"/>
      <c r="J14" s="37" t="inlineStr">
        <is>
          <t>Superior Tier-1</t>
        </is>
      </c>
    </row>
  </sheetData>
  <mergeCells count="2">
    <mergeCell ref="A2:K2"/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2026-10-16T03:25:54Z</dcterms:created>
  <dcterms:modified xsi:type="dcterms:W3CDTF">2026-10-18T14:36:39Z</dcterms:modified>
</cp:coreProperties>
</file>