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PMO Dashboard" sheetId="2" state="visible" r:id="rId2"/>
    <sheet name="Portfolio Stage-Gate" sheetId="3" state="visible" r:id="rId3"/>
    <sheet name="Project Milestone Log" sheetId="4" state="visible" r:id="rId4"/>
    <sheet name="Agile Sprints &amp; Delivery" sheetId="5" state="visible" r:id="rId5"/>
    <sheet name="Enterprise RAID Log" sheetId="6" state="visible" r:id="rId6"/>
    <sheet name="Resource Capacity Heatmap" sheetId="7" state="visible" r:id="rId7"/>
    <sheet name="Project Budgets vs Actual" sheetId="8" state="visible" r:id="rId8"/>
    <sheet name="Change Request Governance" sheetId="9" state="visible" r:id="rId9"/>
    <sheet name="Vendor Deliverable SOW" sheetId="10" state="visible" r:id="rId10"/>
    <sheet name="Steering Committee Updates" sheetId="11" state="visible" r:id="rId11"/>
    <sheet name="Benefits &amp; ROI Realization" sheetId="12" state="visible" r:id="rId12"/>
    <sheet name="Quality Gates &amp; UAT" sheetId="13" state="visible" r:id="rId13"/>
    <sheet name="Strategic PMO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"/>
    <numFmt numFmtId="166" formatCode="0.0"/>
    <numFmt numFmtId="167" formatCode="#,##0.0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4338CA"/>
      <sz val="9"/>
    </font>
    <font>
      <name val="Calibri"/>
      <b val="1"/>
      <color rgb="00166534"/>
      <sz val="9"/>
    </font>
    <font>
      <name val="Calibri"/>
      <b val="1"/>
      <color rgb="004338CA"/>
      <sz val="8"/>
    </font>
    <font>
      <name val="Calibri"/>
      <b val="1"/>
      <color rgb="001E1B4B"/>
      <sz val="16"/>
    </font>
    <font>
      <name val="Calibri"/>
      <b val="1"/>
      <color rgb="002563EB"/>
      <sz val="8"/>
    </font>
    <font>
      <name val="Calibri"/>
      <b val="1"/>
      <color rgb="00059669"/>
      <sz val="8"/>
    </font>
    <font>
      <name val="Calibri"/>
      <b val="1"/>
      <color rgb="00E11D48"/>
      <sz val="8"/>
    </font>
    <font>
      <name val="Calibri"/>
      <b val="1"/>
      <color rgb="001E1B4B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1E1B4B"/>
      <sz val="11"/>
    </font>
    <font>
      <name val="Calibri"/>
      <b val="1"/>
      <color rgb="00059669"/>
      <sz val="9"/>
    </font>
    <font>
      <name val="Calibri"/>
      <color rgb="00475569"/>
      <sz val="9"/>
    </font>
    <font>
      <name val="Calibri"/>
      <b val="1"/>
      <color rgb="004338CA"/>
      <sz val="11"/>
    </font>
    <font>
      <name val="Calibri"/>
      <b val="1"/>
      <color rgb="00059669"/>
      <sz val="11"/>
    </font>
    <font>
      <name val="Calibri"/>
      <b val="1"/>
      <color rgb="00000000"/>
      <sz val="9"/>
    </font>
    <font>
      <name val="Calibri"/>
      <b val="1"/>
      <color rgb="00991B1B"/>
      <sz val="9"/>
    </font>
    <font>
      <name val="Calibri"/>
      <b val="1"/>
      <color rgb="0092400E"/>
      <sz val="9"/>
    </font>
    <font>
      <name val="Calibri"/>
      <b val="1"/>
      <color rgb="00E11D48"/>
      <sz val="11"/>
    </font>
    <font>
      <name val="Calibri"/>
      <color rgb="004338CA"/>
      <sz val="9"/>
    </font>
    <font>
      <name val="Calibri"/>
      <b val="1"/>
      <color rgb="00000000"/>
      <sz val="10"/>
    </font>
    <font>
      <name val="Calibri"/>
      <b val="1"/>
      <color rgb="00059669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4338CA"/>
        <bgColor rgb="004338CA"/>
      </patternFill>
    </fill>
    <fill>
      <patternFill patternType="solid">
        <fgColor rgb="00EEF2FF"/>
        <bgColor rgb="00EEF2FF"/>
      </patternFill>
    </fill>
    <fill>
      <patternFill patternType="solid">
        <fgColor rgb="00EFF6FF"/>
        <bgColor rgb="00EFF6FF"/>
      </patternFill>
    </fill>
    <fill>
      <patternFill patternType="solid">
        <fgColor rgb="00ECFDF5"/>
        <bgColor rgb="00ECFDF5"/>
      </patternFill>
    </fill>
    <fill>
      <patternFill patternType="solid">
        <fgColor rgb="00FFFBEB"/>
        <bgColor rgb="00FFFBE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2">
    <border>
      <left/>
      <right/>
      <top/>
      <bottom/>
      <diagonal/>
    </border>
    <border>
      <left style="thin">
        <color rgb="00312E81"/>
      </left>
      <right style="thin">
        <color rgb="00312E81"/>
      </right>
      <top style="thin">
        <color rgb="00312E81"/>
      </top>
      <bottom style="thin">
        <color rgb="00312E8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4338CA"/>
      </top>
      <bottom style="thin">
        <color rgb="00CBD5E1"/>
      </bottom>
    </border>
    <border>
      <left/>
      <right/>
      <top style="medium">
        <color rgb="004338CA"/>
      </top>
      <bottom/>
      <diagonal/>
    </border>
    <border>
      <left/>
      <right style="thin">
        <color rgb="00CBD5E1"/>
      </right>
      <top style="medium">
        <color rgb="004338CA"/>
      </top>
      <bottom/>
      <diagonal/>
    </border>
    <border>
      <left/>
      <right/>
      <top style="medium">
        <color rgb="004338CA"/>
      </top>
      <bottom style="thin">
        <color rgb="00CBD5E1"/>
      </bottom>
      <diagonal/>
    </border>
    <border>
      <left/>
      <right style="thin">
        <color rgb="00CBD5E1"/>
      </right>
      <top style="medium">
        <color rgb="004338CA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59669"/>
      </top>
      <bottom style="thin">
        <color rgb="00CBD5E1"/>
      </bottom>
    </border>
    <border>
      <left/>
      <right/>
      <top style="medium">
        <color rgb="00059669"/>
      </top>
      <bottom/>
      <diagonal/>
    </border>
    <border>
      <left/>
      <right style="thin">
        <color rgb="00CBD5E1"/>
      </right>
      <top style="medium">
        <color rgb="00059669"/>
      </top>
      <bottom/>
      <diagonal/>
    </border>
    <border>
      <left/>
      <right/>
      <top style="medium">
        <color rgb="00059669"/>
      </top>
      <bottom style="thin">
        <color rgb="00CBD5E1"/>
      </bottom>
      <diagonal/>
    </border>
    <border>
      <left/>
      <right style="thin">
        <color rgb="00CBD5E1"/>
      </right>
      <top style="medium">
        <color rgb="00059669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11D48"/>
      </top>
      <bottom style="thin">
        <color rgb="00CBD5E1"/>
      </bottom>
    </border>
    <border>
      <left/>
      <right/>
      <top style="medium">
        <color rgb="00E11D48"/>
      </top>
      <bottom/>
      <diagonal/>
    </border>
    <border>
      <left/>
      <right style="thin">
        <color rgb="00CBD5E1"/>
      </right>
      <top style="medium">
        <color rgb="00E11D48"/>
      </top>
      <bottom/>
      <diagonal/>
    </border>
    <border>
      <left/>
      <right/>
      <top style="medium">
        <color rgb="00E11D48"/>
      </top>
      <bottom style="thin">
        <color rgb="00CBD5E1"/>
      </bottom>
      <diagonal/>
    </border>
    <border>
      <left/>
      <right style="thin">
        <color rgb="00CBD5E1"/>
      </right>
      <top style="medium">
        <color rgb="00E11D48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1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8" fillId="5" borderId="3" applyAlignment="1" pivotButton="0" quotePrefix="0" xfId="0">
      <alignment horizontal="center" vertical="center"/>
    </xf>
    <xf numFmtId="164" fontId="8" fillId="6" borderId="3" applyAlignment="1" pivotButton="0" quotePrefix="0" xfId="0">
      <alignment horizontal="center" vertical="center"/>
    </xf>
    <xf numFmtId="165" fontId="8" fillId="6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7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2" fontId="8" fillId="6" borderId="3" applyAlignment="1" pivotButton="0" quotePrefix="0" xfId="0">
      <alignment horizontal="center" vertical="center"/>
    </xf>
    <xf numFmtId="1" fontId="8" fillId="7" borderId="3" applyAlignment="1" pivotButton="0" quotePrefix="0" xfId="0">
      <alignment horizontal="center" vertical="center"/>
    </xf>
    <xf numFmtId="165" fontId="8" fillId="5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3" borderId="1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/>
    </xf>
    <xf numFmtId="164" fontId="15" fillId="0" borderId="2" applyAlignment="1" pivotButton="0" quotePrefix="0" xfId="0">
      <alignment horizontal="left" vertical="center"/>
    </xf>
    <xf numFmtId="1" fontId="15" fillId="0" borderId="2" applyAlignment="1" pivotButton="0" quotePrefix="0" xfId="0">
      <alignment horizontal="left" vertical="center"/>
    </xf>
    <xf numFmtId="0" fontId="1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right" vertical="center"/>
    </xf>
    <xf numFmtId="164" fontId="17" fillId="0" borderId="2" applyAlignment="1" pivotButton="0" quotePrefix="0" xfId="0">
      <alignment horizontal="right" vertical="center"/>
    </xf>
    <xf numFmtId="0" fontId="18" fillId="8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0" fontId="19" fillId="0" borderId="0" pivotButton="0" quotePrefix="0" xfId="0"/>
    <xf numFmtId="0" fontId="20" fillId="0" borderId="0" pivotButton="0" quotePrefix="0" xfId="0"/>
    <xf numFmtId="0" fontId="6" fillId="9" borderId="2" applyAlignment="1" pivotButton="0" quotePrefix="0" xfId="0">
      <alignment horizontal="center" vertical="center"/>
    </xf>
    <xf numFmtId="165" fontId="21" fillId="0" borderId="2" applyAlignment="1" pivotButton="0" quotePrefix="0" xfId="0">
      <alignment horizontal="center" vertical="center"/>
    </xf>
    <xf numFmtId="0" fontId="22" fillId="10" borderId="2" applyAlignment="1" pivotButton="0" quotePrefix="0" xfId="0">
      <alignment horizontal="center" vertical="center"/>
    </xf>
    <xf numFmtId="0" fontId="23" fillId="11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center" vertical="center"/>
    </xf>
    <xf numFmtId="165" fontId="20" fillId="0" borderId="0" pivotButton="0" quotePrefix="0" xfId="0"/>
    <xf numFmtId="165" fontId="17" fillId="0" borderId="2" applyAlignment="1" pivotButton="0" quotePrefix="0" xfId="0">
      <alignment horizontal="center" vertical="center"/>
    </xf>
    <xf numFmtId="0" fontId="24" fillId="0" borderId="0" pivotButton="0" quotePrefix="0" xfId="0"/>
    <xf numFmtId="0" fontId="25" fillId="0" borderId="2" applyAlignment="1" pivotButton="0" quotePrefix="0" xfId="0">
      <alignment horizontal="left" vertical="center"/>
    </xf>
    <xf numFmtId="164" fontId="19" fillId="0" borderId="0" pivotButton="0" quotePrefix="0" xfId="0"/>
    <xf numFmtId="164" fontId="20" fillId="0" borderId="0" pivotButton="0" quotePrefix="0" xfId="0"/>
    <xf numFmtId="164" fontId="21" fillId="0" borderId="2" applyAlignment="1" pivotButton="0" quotePrefix="0" xfId="0">
      <alignment horizontal="right" vertical="center"/>
    </xf>
    <xf numFmtId="2" fontId="21" fillId="0" borderId="2" applyAlignment="1" pivotButton="0" quotePrefix="0" xfId="0">
      <alignment horizontal="center" vertical="center"/>
    </xf>
    <xf numFmtId="2" fontId="4" fillId="0" borderId="2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166" fontId="17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165" fontId="26" fillId="0" borderId="0" applyAlignment="1" pivotButton="0" quotePrefix="0" xfId="0">
      <alignment horizontal="center" vertical="center"/>
    </xf>
    <xf numFmtId="166" fontId="27" fillId="0" borderId="0" applyAlignment="1" pivotButton="0" quotePrefix="0" xfId="0">
      <alignment horizontal="center" vertical="center"/>
    </xf>
    <xf numFmtId="0" fontId="28" fillId="0" borderId="0" pivotButton="0" quotePrefix="0" xfId="0"/>
    <xf numFmtId="0" fontId="3" fillId="12" borderId="31" applyAlignment="1" pivotButton="0" quotePrefix="0" xfId="0">
      <alignment horizontal="center" vertical="center"/>
    </xf>
    <xf numFmtId="0" fontId="29" fillId="13" borderId="31" applyAlignment="1" pivotButton="0" quotePrefix="0" xfId="0">
      <alignment horizontal="center" vertical="center"/>
    </xf>
    <xf numFmtId="2" fontId="3" fillId="13" borderId="31" applyAlignment="1" pivotButton="0" quotePrefix="0" xfId="0">
      <alignment horizontal="right" vertical="center"/>
    </xf>
    <xf numFmtId="0" fontId="29" fillId="13" borderId="31" applyAlignment="1" pivotButton="0" quotePrefix="0" xfId="0">
      <alignment horizontal="left" vertical="center"/>
    </xf>
    <xf numFmtId="166" fontId="3" fillId="13" borderId="31" applyAlignment="1" pivotButton="0" quotePrefix="0" xfId="0">
      <alignment horizontal="right" vertical="center"/>
    </xf>
    <xf numFmtId="167" fontId="3" fillId="13" borderId="3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Project Capex Budget vs Actual Spend by Domain ($)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PMO Dashboard'!B13</f>
            </strRef>
          </tx>
          <spPr>
            <a:ln>
              <a:prstDash val="solid"/>
            </a:ln>
          </spPr>
          <cat>
            <numRef>
              <f>'Executive PMO Dashboard'!$A$14:$A$18</f>
            </numRef>
          </cat>
          <val>
            <numRef>
              <f>'Executive PMO Dashboard'!$B$14:$B$18</f>
            </numRef>
          </val>
        </ser>
        <ser>
          <idx val="1"/>
          <order val="1"/>
          <tx>
            <strRef>
              <f>'Executive PMO Dashboard'!C13</f>
            </strRef>
          </tx>
          <spPr>
            <a:ln>
              <a:prstDash val="solid"/>
            </a:ln>
          </spPr>
          <cat>
            <numRef>
              <f>'Executive PMO Dashboard'!$A$14:$A$18</f>
            </numRef>
          </cat>
          <val>
            <numRef>
              <f>'Executive PMO Dashboard'!$C$14:$C$18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Amount (USD)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Project Pipeline Stage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PMO Dashboard'!I13</f>
            </strRef>
          </tx>
          <spPr>
            <a:ln>
              <a:prstDash val="solid"/>
            </a:ln>
          </spPr>
          <cat>
            <numRef>
              <f>'Executive PMO Dashboard'!$H$14:$H$17</f>
            </numRef>
          </cat>
          <val>
            <numRef>
              <f>'Executive PMO Dashboard'!$I$14:$I$17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Project Milestone Velocity &amp; Budget SPI/CPI Trajectory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PMO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PMO Dashboard'!$B$50:$B$55</f>
            </numRef>
          </cat>
          <val>
            <numRef>
              <f>'Executive PMO Dashboard'!$C$50:$C$55</f>
            </numRef>
          </val>
        </ser>
        <ser>
          <idx val="1"/>
          <order val="1"/>
          <tx>
            <strRef>
              <f>'Executive PMO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PMO Dashboard'!$B$50:$B$55</f>
            </numRef>
          </cat>
          <val>
            <numRef>
              <f>'Executive PMO Dashboard'!$D$50:$D$55</f>
            </numRef>
          </val>
        </ser>
        <ser>
          <idx val="2"/>
          <order val="2"/>
          <tx>
            <strRef>
              <f>'Executive PMO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PMO Dashboard'!$B$50:$B$55</f>
            </numRef>
          </cat>
          <val>
            <numRef>
              <f>'Executive PMO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Index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PMO &amp; Strategic Delivery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PMO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PMO Dashboard'!$G$50:$G$55</f>
            </numRef>
          </cat>
          <val>
            <numRef>
              <f>'Executive PMO Dashboard'!$H$50:$H$55</f>
            </numRef>
          </val>
        </ser>
        <ser>
          <idx val="1"/>
          <order val="1"/>
          <tx>
            <strRef>
              <f>'Executive PMO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PMO Dashboard'!$G$50:$G$55</f>
            </numRef>
          </cat>
          <val>
            <numRef>
              <f>'Executive PMO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Strategic IT Capital Allocation by Transformation Pillar ($M)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PMO Dashboard'!C73</f>
            </strRef>
          </tx>
          <spPr>
            <a:ln>
              <a:prstDash val="solid"/>
            </a:ln>
          </spPr>
          <cat>
            <numRef>
              <f>'Executive PMO Dashboard'!$B$74:$B$79</f>
            </numRef>
          </cat>
          <val>
            <numRef>
              <f>'Executive PMO Dashboard'!$C$74:$C$79</f>
            </numRef>
          </val>
        </ser>
        <ser>
          <idx val="1"/>
          <order val="1"/>
          <tx>
            <strRef>
              <f>'Executive PMO Dashboard'!D73</f>
            </strRef>
          </tx>
          <spPr>
            <a:ln>
              <a:prstDash val="solid"/>
            </a:ln>
          </spPr>
          <cat>
            <numRef>
              <f>'Executive PMO Dashboard'!$B$74:$B$79</f>
            </numRef>
          </cat>
          <val>
            <numRef>
              <f>'Executive PMO Dashboard'!$D$74:$D$79</f>
            </numRef>
          </val>
        </ser>
        <ser>
          <idx val="2"/>
          <order val="2"/>
          <tx>
            <strRef>
              <f>'Executive PMO Dashboard'!E73</f>
            </strRef>
          </tx>
          <spPr>
            <a:ln>
              <a:prstDash val="solid"/>
            </a:ln>
          </spPr>
          <cat>
            <numRef>
              <f>'Executive PMO Dashboard'!$B$74:$B$79</f>
            </numRef>
          </cat>
          <val>
            <numRef>
              <f>'Executive PMO Dashboard'!$E$74:$E$79</f>
            </numRef>
          </val>
        </ser>
        <ser>
          <idx val="3"/>
          <order val="3"/>
          <tx>
            <strRef>
              <f>'Executive PMO Dashboard'!F73</f>
            </strRef>
          </tx>
          <spPr>
            <a:ln>
              <a:prstDash val="solid"/>
            </a:ln>
          </spPr>
          <cat>
            <numRef>
              <f>'Executive PMO Dashboard'!$B$74:$B$79</f>
            </numRef>
          </cat>
          <val>
            <numRef>
              <f>'Executive PMO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Project Schedule Variance (SPI) vs Cost Performance Index (CPI)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PMO Dashboard'!H73</f>
            </strRef>
          </tx>
          <spPr>
            <a:ln>
              <a:prstDash val="solid"/>
            </a:ln>
          </spPr>
          <cat>
            <numRef>
              <f>'Executive PMO Dashboard'!$G$74:$G$79</f>
            </numRef>
          </cat>
          <val>
            <numRef>
              <f>'Executive PMO Dashboard'!$H$74:$H$79</f>
            </numRef>
          </val>
        </ser>
        <ser>
          <idx val="1"/>
          <order val="1"/>
          <tx>
            <strRef>
              <f>'Executive PMO Dashboard'!I73</f>
            </strRef>
          </tx>
          <spPr>
            <a:ln>
              <a:prstDash val="solid"/>
            </a:ln>
          </spPr>
          <cat>
            <numRef>
              <f>'Executive PMO Dashboard'!$G$74:$G$79</f>
            </numRef>
          </cat>
          <val>
            <numRef>
              <f>'Executive PMO Dashboard'!$I$74:$I$79</f>
            </numRef>
          </val>
        </ser>
        <ser>
          <idx val="2"/>
          <order val="2"/>
          <tx>
            <strRef>
              <f>'Executive PMO Dashboard'!J73</f>
            </strRef>
          </tx>
          <spPr>
            <a:ln>
              <a:prstDash val="solid"/>
            </a:ln>
          </spPr>
          <cat>
            <numRef>
              <f>'Executive PMO Dashboard'!$G$74:$G$79</f>
            </numRef>
          </cat>
          <val>
            <numRef>
              <f>'Executive PMO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19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📊 IT PMO &amp; AGILE PORTFOLIO DELIVERY ALL-IN-ONE ENTERPRISE DASHBOARD</t>
        </is>
      </c>
    </row>
    <row r="2">
      <c r="A2" s="2" t="inlineStr">
        <is>
          <t>Enterprise-grade IT Project Management Office (PMO) governance, stage-gate tracking, and EVM budget delivery.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PMO Dashboard</t>
        </is>
      </c>
      <c r="C5" s="6" t="inlineStr">
        <is>
          <t>Executive Portfolio Delivery</t>
        </is>
      </c>
      <c r="D5" s="6" t="inlineStr">
        <is>
          <t>Active Projects, Capex Budget, On-Time Delivery %, Critical RAID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Portfolio Stage-Gate</t>
        </is>
      </c>
      <c r="C6" s="6" t="inlineStr">
        <is>
          <t>Stage-Gate Pipeline</t>
        </is>
      </c>
      <c r="D6" s="6" t="inlineStr">
        <is>
          <t>Ideation, Business Case, Execution, UAT, Go-Live Milestones</t>
        </is>
      </c>
      <c r="E6" s="7" t="inlineStr">
        <is>
          <t>Automated Gate RAG Status</t>
        </is>
      </c>
    </row>
    <row r="7" ht="20" customHeight="1">
      <c r="A7" s="4" t="n">
        <v>3</v>
      </c>
      <c r="B7" s="5" t="inlineStr">
        <is>
          <t>Project Milestone Log</t>
        </is>
      </c>
      <c r="C7" s="6" t="inlineStr">
        <is>
          <t>Milestone Tracking &amp; Variance</t>
        </is>
      </c>
      <c r="D7" s="6" t="inlineStr">
        <is>
          <t>Baseline vs Forecast Dates, Schedule Slippage (Days), Critical Path</t>
        </is>
      </c>
      <c r="E7" s="7" t="inlineStr">
        <is>
          <t>Date Variance Formulas</t>
        </is>
      </c>
    </row>
    <row r="8" ht="20" customHeight="1">
      <c r="A8" s="4" t="n">
        <v>4</v>
      </c>
      <c r="B8" s="5" t="inlineStr">
        <is>
          <t>Agile Sprints &amp; Delivery</t>
        </is>
      </c>
      <c r="C8" s="6" t="inlineStr">
        <is>
          <t>Squad Velocity &amp; Predictability</t>
        </is>
      </c>
      <c r="D8" s="6" t="inlineStr">
        <is>
          <t>Story Points Committed vs Delivered, Sprint Predictability %</t>
        </is>
      </c>
      <c r="E8" s="7" t="inlineStr">
        <is>
          <t>Dynamic Sprint Velocity</t>
        </is>
      </c>
    </row>
    <row r="9" ht="20" customHeight="1">
      <c r="A9" s="4" t="n">
        <v>5</v>
      </c>
      <c r="B9" s="5" t="inlineStr">
        <is>
          <t>Enterprise RAID Log</t>
        </is>
      </c>
      <c r="C9" s="6" t="inlineStr">
        <is>
          <t>Risk, Issue &amp; Dependency</t>
        </is>
      </c>
      <c r="D9" s="6" t="inlineStr">
        <is>
          <t>Probability × Impact Matrix, Mitigation Strategy, Action Owners</t>
        </is>
      </c>
      <c r="E9" s="7" t="inlineStr">
        <is>
          <t>Weighted Risk Scores</t>
        </is>
      </c>
    </row>
    <row r="10" ht="20" customHeight="1">
      <c r="A10" s="4" t="n">
        <v>6</v>
      </c>
      <c r="B10" s="5" t="inlineStr">
        <is>
          <t>Resource Capacity Heatmap</t>
        </is>
      </c>
      <c r="C10" s="6" t="inlineStr">
        <is>
          <t>Capacity &amp; Allocation</t>
        </is>
      </c>
      <c r="D10" s="6" t="inlineStr">
        <is>
          <t>Assigned FTE %, Over-Allocation Alerts, Billable Consulting Hours</t>
        </is>
      </c>
      <c r="E10" s="7" t="inlineStr">
        <is>
          <t>Capacity Utilization %</t>
        </is>
      </c>
    </row>
    <row r="11" ht="20" customHeight="1">
      <c r="A11" s="4" t="n">
        <v>7</v>
      </c>
      <c r="B11" s="5" t="inlineStr">
        <is>
          <t>Project Budgets vs Actual</t>
        </is>
      </c>
      <c r="C11" s="6" t="inlineStr">
        <is>
          <t>Earned Value Management (EVM)</t>
        </is>
      </c>
      <c r="D11" s="6" t="inlineStr">
        <is>
          <t>Budget At Completion (BAC), Actual Cost (AC), CPI &amp; SPI Index</t>
        </is>
      </c>
      <c r="E11" s="7" t="inlineStr">
        <is>
          <t>EVM Formula Calculations</t>
        </is>
      </c>
    </row>
    <row r="12" ht="20" customHeight="1">
      <c r="A12" s="4" t="n">
        <v>8</v>
      </c>
      <c r="B12" s="5" t="inlineStr">
        <is>
          <t>Change Request (CR) Governance</t>
        </is>
      </c>
      <c r="C12" s="6" t="inlineStr">
        <is>
          <t>Scope &amp; Budget Variations</t>
        </is>
      </c>
      <c r="D12" s="6" t="inlineStr">
        <is>
          <t>Cost Impact ($), Schedule Impact (Days), CCB Approvals</t>
        </is>
      </c>
      <c r="E12" s="7" t="inlineStr">
        <is>
          <t>Aggregated Impact Totals</t>
        </is>
      </c>
    </row>
    <row r="13" ht="20" customHeight="1">
      <c r="A13" s="4" t="n">
        <v>9</v>
      </c>
      <c r="B13" s="5" t="inlineStr">
        <is>
          <t>Vendor Deliverable SOW</t>
        </is>
      </c>
      <c r="C13" s="6" t="inlineStr">
        <is>
          <t>Vendor &amp; Partner Milestones</t>
        </is>
      </c>
      <c r="D13" s="6" t="inlineStr">
        <is>
          <t>SOW Deliverables, Acceptance Sign-off, Retainage Release</t>
        </is>
      </c>
      <c r="E13" s="7" t="inlineStr">
        <is>
          <t>Contract Fulfillment %</t>
        </is>
      </c>
    </row>
    <row r="14" ht="20" customHeight="1">
      <c r="A14" s="4" t="n">
        <v>10</v>
      </c>
      <c r="B14" s="5" t="inlineStr">
        <is>
          <t>Steering Committee Updates</t>
        </is>
      </c>
      <c r="C14" s="6" t="inlineStr">
        <is>
          <t>Executive Governance</t>
        </is>
      </c>
      <c r="D14" s="6" t="inlineStr">
        <is>
          <t>Monthly Highlights, Red Flags, Decisions Required by SteerCo</t>
        </is>
      </c>
      <c r="E14" s="7" t="inlineStr">
        <is>
          <t>RAG Status Consolidation</t>
        </is>
      </c>
    </row>
    <row r="15" ht="20" customHeight="1">
      <c r="A15" s="4" t="n">
        <v>11</v>
      </c>
      <c r="B15" s="5" t="inlineStr">
        <is>
          <t>Benefits &amp; ROI Realization</t>
        </is>
      </c>
      <c r="C15" s="6" t="inlineStr">
        <is>
          <t>Value Delivery &amp; Business Cases</t>
        </is>
      </c>
      <c r="D15" s="6" t="inlineStr">
        <is>
          <t>Expected Annual Value, Realized Savings, Payback Period</t>
        </is>
      </c>
      <c r="E15" s="7" t="inlineStr">
        <is>
          <t>ROI &amp; Payback Calculations</t>
        </is>
      </c>
    </row>
    <row r="16" ht="20" customHeight="1">
      <c r="A16" s="4" t="n">
        <v>12</v>
      </c>
      <c r="B16" s="5" t="inlineStr">
        <is>
          <t>Quality Gates &amp; UAT</t>
        </is>
      </c>
      <c r="C16" s="6" t="inlineStr">
        <is>
          <t>Release Readiness</t>
        </is>
      </c>
      <c r="D16" s="6" t="inlineStr">
        <is>
          <t>SIT / UAT Pass Rate %, Blocker Defect Count, Go/No-Go Decision</t>
        </is>
      </c>
      <c r="E16" s="7" t="inlineStr">
        <is>
          <t>Pass Rate Metrics</t>
        </is>
      </c>
    </row>
    <row r="17" ht="20" customHeight="1">
      <c r="A17" s="4" t="n">
        <v>13</v>
      </c>
      <c r="B17" s="5" t="inlineStr">
        <is>
          <t>Strategic PMO Scorecard</t>
        </is>
      </c>
      <c r="C17" s="6" t="inlineStr">
        <is>
          <t>PMO Maturity &amp; Performance</t>
        </is>
      </c>
      <c r="D17" s="6" t="inlineStr">
        <is>
          <t>On-Time, On-Budget, Customer Satisfaction, Strategic Fit</t>
        </is>
      </c>
      <c r="E17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</cols>
  <sheetData>
    <row r="1" ht="36" customHeight="1">
      <c r="A1" s="1" t="inlineStr">
        <is>
          <t>📊 IT PMO &amp; AGILE PORTFOLIO DELIVERY EXECUTIVE DASHBOARD</t>
        </is>
      </c>
    </row>
    <row r="2">
      <c r="A2" s="2" t="inlineStr">
        <is>
          <t>Real-time enterprise IT project portfolio tracking, budget delivery, schedule health, and stage-gate readiness.</t>
        </is>
      </c>
    </row>
    <row r="4" ht="18" customHeight="1">
      <c r="A4" s="8" t="inlineStr">
        <is>
          <t>TOTAL ACTIVE PROJECTS</t>
        </is>
      </c>
      <c r="B4" s="9" t="n"/>
      <c r="C4" s="10" t="n"/>
      <c r="D4" s="11" t="inlineStr">
        <is>
          <t>PORTFOLIO CAPEX BUDGET</t>
        </is>
      </c>
      <c r="E4" s="12" t="n"/>
      <c r="F4" s="13" t="n"/>
      <c r="G4" s="14" t="inlineStr">
        <is>
          <t>ACTUAL SPEND TO DATE</t>
        </is>
      </c>
      <c r="H4" s="15" t="n"/>
      <c r="I4" s="16" t="n"/>
      <c r="J4" s="14" t="inlineStr">
        <is>
          <t>PROJECTS ON-TRACK %</t>
        </is>
      </c>
      <c r="K4" s="15" t="n"/>
      <c r="L4" s="16" t="n"/>
    </row>
    <row r="5" ht="18" customHeight="1">
      <c r="A5" s="17">
        <f>COUNTA('Portfolio Stage-Gate'!A10:A25)</f>
        <v/>
      </c>
      <c r="B5" s="18" t="n"/>
      <c r="C5" s="19" t="n"/>
      <c r="D5" s="20">
        <f>SUM('Project Budgets vs Actual'!D10:D25)</f>
        <v/>
      </c>
      <c r="E5" s="18" t="n"/>
      <c r="F5" s="19" t="n"/>
      <c r="G5" s="21">
        <f>SUM('Project Budgets vs Actual'!E10:E25)</f>
        <v/>
      </c>
      <c r="H5" s="18" t="n"/>
      <c r="I5" s="19" t="n"/>
      <c r="J5" s="22">
        <f>COUNTIF('Portfolio Stage-Gate'!H10:H25, "On Track")/COUNTA('Portfolio Stage-Gate'!A10:A25)</f>
        <v/>
      </c>
      <c r="K5" s="18" t="n"/>
      <c r="L5" s="19" t="n"/>
    </row>
    <row r="6" ht="18" customHeight="1">
      <c r="A6" s="23" t="n"/>
      <c r="B6" s="24" t="n"/>
      <c r="C6" s="25" t="n"/>
      <c r="D6" s="23" t="n"/>
      <c r="E6" s="24" t="n"/>
      <c r="F6" s="25" t="n"/>
      <c r="G6" s="23" t="n"/>
      <c r="H6" s="24" t="n"/>
      <c r="I6" s="25" t="n"/>
      <c r="J6" s="23" t="n"/>
      <c r="K6" s="24" t="n"/>
      <c r="L6" s="25" t="n"/>
    </row>
    <row r="8" ht="18" customHeight="1">
      <c r="A8" s="14" t="inlineStr">
        <is>
          <t>AVG CPI (COST INDEX)</t>
        </is>
      </c>
      <c r="B8" s="15" t="n"/>
      <c r="C8" s="16" t="n"/>
      <c r="D8" s="26" t="inlineStr">
        <is>
          <t>CRITICAL OPEN RISKS</t>
        </is>
      </c>
      <c r="E8" s="27" t="n"/>
      <c r="F8" s="28" t="n"/>
      <c r="G8" s="11" t="inlineStr">
        <is>
          <t>AGILE PREDICTABILITY %</t>
        </is>
      </c>
      <c r="H8" s="12" t="n"/>
      <c r="I8" s="13" t="n"/>
      <c r="J8" s="14" t="inlineStr">
        <is>
          <t>EXPECTED ROI REALIZED</t>
        </is>
      </c>
      <c r="K8" s="15" t="n"/>
      <c r="L8" s="16" t="n"/>
    </row>
    <row r="9" ht="18" customHeight="1">
      <c r="A9" s="29">
        <f>AVERAGE('Project Budgets vs Actual'!G10:G25)</f>
        <v/>
      </c>
      <c r="B9" s="18" t="n"/>
      <c r="C9" s="19" t="n"/>
      <c r="D9" s="30">
        <f>COUNTIF('Enterprise RAID Log'!F10:F25, "High") + COUNTIF('Enterprise RAID Log'!F10:F25, "Critical")</f>
        <v/>
      </c>
      <c r="E9" s="18" t="n"/>
      <c r="F9" s="19" t="n"/>
      <c r="G9" s="31">
        <f>AVERAGE('Agile Sprints &amp; Delivery'!G10:G25)</f>
        <v/>
      </c>
      <c r="H9" s="18" t="n"/>
      <c r="I9" s="19" t="n"/>
      <c r="J9" s="21">
        <f>SUM('Benefits &amp; ROI Realization'!D10:D25)</f>
        <v/>
      </c>
      <c r="K9" s="18" t="n"/>
      <c r="L9" s="19" t="n"/>
    </row>
    <row r="10" ht="18" customHeight="1">
      <c r="A10" s="23" t="n"/>
      <c r="B10" s="24" t="n"/>
      <c r="C10" s="25" t="n"/>
      <c r="D10" s="23" t="n"/>
      <c r="E10" s="24" t="n"/>
      <c r="F10" s="25" t="n"/>
      <c r="G10" s="23" t="n"/>
      <c r="H10" s="24" t="n"/>
      <c r="I10" s="25" t="n"/>
      <c r="J10" s="23" t="n"/>
      <c r="K10" s="24" t="n"/>
      <c r="L10" s="25" t="n"/>
    </row>
    <row r="12">
      <c r="A12" s="32" t="inlineStr">
        <is>
          <t>PROJECT BUDGET VS ACTUAL BY DOMAIN</t>
        </is>
      </c>
      <c r="H12" s="32" t="inlineStr">
        <is>
          <t>PORTFOLIO STAGE DISTRIBUTION</t>
        </is>
      </c>
    </row>
    <row r="13">
      <c r="A13" s="33" t="inlineStr">
        <is>
          <t>Domain</t>
        </is>
      </c>
      <c r="B13" s="33" t="inlineStr">
        <is>
          <t>Budget ($)</t>
        </is>
      </c>
      <c r="C13" s="33" t="inlineStr">
        <is>
          <t>Actual ($)</t>
        </is>
      </c>
      <c r="H13" s="33" t="inlineStr">
        <is>
          <t>Stage</t>
        </is>
      </c>
      <c r="I13" s="33" t="inlineStr">
        <is>
          <t>Projects</t>
        </is>
      </c>
    </row>
    <row r="14">
      <c r="A14" s="34" t="inlineStr">
        <is>
          <t>Core Banking &amp; FinTech</t>
        </is>
      </c>
      <c r="B14" s="35" t="n">
        <v>2500000</v>
      </c>
      <c r="C14" s="35" t="n">
        <v>1850000</v>
      </c>
      <c r="H14" s="34" t="inlineStr">
        <is>
          <t>Execution</t>
        </is>
      </c>
      <c r="I14" s="36">
        <f>COUNTIF('Portfolio Stage-Gate'!E10:E25, "Execution")</f>
        <v/>
      </c>
    </row>
    <row r="15">
      <c r="A15" s="34" t="inlineStr">
        <is>
          <t>Cloud Infrastructure</t>
        </is>
      </c>
      <c r="B15" s="35" t="n">
        <v>1800000</v>
      </c>
      <c r="C15" s="35" t="n">
        <v>1420000</v>
      </c>
      <c r="H15" s="34" t="inlineStr">
        <is>
          <t>Testing / UAT</t>
        </is>
      </c>
      <c r="I15" s="36">
        <f>COUNTIF('Portfolio Stage-Gate'!E10:E25, "Testing / UAT")</f>
        <v/>
      </c>
    </row>
    <row r="16">
      <c r="A16" s="34" t="inlineStr">
        <is>
          <t>Data &amp; Analytics BI</t>
        </is>
      </c>
      <c r="B16" s="35" t="n">
        <v>1200000</v>
      </c>
      <c r="C16" s="35" t="n">
        <v>890000</v>
      </c>
      <c r="H16" s="34" t="inlineStr">
        <is>
          <t>Planning</t>
        </is>
      </c>
      <c r="I16" s="36">
        <f>COUNTIF('Portfolio Stage-Gate'!E10:E25, "Planning")</f>
        <v/>
      </c>
    </row>
    <row r="17">
      <c r="A17" s="34" t="inlineStr">
        <is>
          <t>Digital Workplace</t>
        </is>
      </c>
      <c r="B17" s="35" t="n">
        <v>950000</v>
      </c>
      <c r="C17" s="35" t="n">
        <v>720000</v>
      </c>
      <c r="H17" s="34" t="inlineStr">
        <is>
          <t>Completed</t>
        </is>
      </c>
      <c r="I17" s="36">
        <f>COUNTIF('Portfolio Stage-Gate'!E10:E25, "Completed")</f>
        <v/>
      </c>
    </row>
    <row r="18">
      <c r="A18" s="34" t="inlineStr">
        <is>
          <t>Cybersecurity &amp; GRC</t>
        </is>
      </c>
      <c r="B18" s="35" t="n">
        <v>1400000</v>
      </c>
      <c r="C18" s="35" t="n">
        <v>1150000</v>
      </c>
    </row>
    <row r="34">
      <c r="A34" s="37" t="inlineStr">
        <is>
          <t>TOP STRATEGIC IT INITIATIVES WATCHLIST</t>
        </is>
      </c>
    </row>
    <row r="35" ht="22" customHeight="1">
      <c r="A35" s="38" t="inlineStr">
        <is>
          <t>PROJECT ID</t>
        </is>
      </c>
      <c r="B35" s="38" t="inlineStr">
        <is>
          <t>PROJECT NAME</t>
        </is>
      </c>
      <c r="C35" s="38" t="inlineStr">
        <is>
          <t>EXECUTIVE SPONSOR</t>
        </is>
      </c>
      <c r="D35" s="38" t="inlineStr">
        <is>
          <t>STAGE</t>
        </is>
      </c>
      <c r="E35" s="38" t="inlineStr">
        <is>
          <t>BUDGET ($)</t>
        </is>
      </c>
      <c r="F35" s="38" t="inlineStr">
        <is>
          <t>ACTUAL ($)</t>
        </is>
      </c>
      <c r="G35" s="38" t="inlineStr">
        <is>
          <t>VARIANCE ($)</t>
        </is>
      </c>
      <c r="H35" s="38" t="inlineStr">
        <is>
          <t>RAG STATUS</t>
        </is>
      </c>
    </row>
    <row r="36" ht="20" customHeight="1">
      <c r="A36" s="4" t="inlineStr">
        <is>
          <t>PRJ-101</t>
        </is>
      </c>
      <c r="B36" s="5" t="inlineStr">
        <is>
          <t>Core Banking Cloud Migration</t>
        </is>
      </c>
      <c r="C36" s="6" t="inlineStr">
        <is>
          <t>CIO Office</t>
        </is>
      </c>
      <c r="D36" s="4" t="inlineStr">
        <is>
          <t>Execution</t>
        </is>
      </c>
      <c r="E36" s="39">
        <f>'Project Budgets vs Actual'!D10</f>
        <v/>
      </c>
      <c r="F36" s="39">
        <f>'Project Budgets vs Actual'!E10</f>
        <v/>
      </c>
      <c r="G36" s="40">
        <f>'Project Budgets vs Actual'!F10</f>
        <v/>
      </c>
      <c r="H36" s="41">
        <f>'Portfolio Stage-Gate'!H10</f>
        <v/>
      </c>
    </row>
    <row r="37" ht="20" customHeight="1">
      <c r="A37" s="4" t="inlineStr">
        <is>
          <t>PRJ-102</t>
        </is>
      </c>
      <c r="B37" s="5" t="inlineStr">
        <is>
          <t>Next-Gen Mobile App v4.0</t>
        </is>
      </c>
      <c r="C37" s="6" t="inlineStr">
        <is>
          <t>VP Digital</t>
        </is>
      </c>
      <c r="D37" s="4" t="inlineStr">
        <is>
          <t>Testing / UAT</t>
        </is>
      </c>
      <c r="E37" s="39">
        <f>'Project Budgets vs Actual'!D11</f>
        <v/>
      </c>
      <c r="F37" s="39">
        <f>'Project Budgets vs Actual'!E11</f>
        <v/>
      </c>
      <c r="G37" s="40">
        <f>'Project Budgets vs Actual'!F11</f>
        <v/>
      </c>
      <c r="H37" s="41">
        <f>'Portfolio Stage-Gate'!H11</f>
        <v/>
      </c>
    </row>
    <row r="38" ht="20" customHeight="1">
      <c r="A38" s="4" t="inlineStr">
        <is>
          <t>PRJ-103</t>
        </is>
      </c>
      <c r="B38" s="5" t="inlineStr">
        <is>
          <t>Data Lakehouse Real-time Streaming</t>
        </is>
      </c>
      <c r="C38" s="6" t="inlineStr">
        <is>
          <t>Head of Data</t>
        </is>
      </c>
      <c r="D38" s="4" t="inlineStr">
        <is>
          <t>Execution</t>
        </is>
      </c>
      <c r="E38" s="39">
        <f>'Project Budgets vs Actual'!D12</f>
        <v/>
      </c>
      <c r="F38" s="39">
        <f>'Project Budgets vs Actual'!E12</f>
        <v/>
      </c>
      <c r="G38" s="40">
        <f>'Project Budgets vs Actual'!F12</f>
        <v/>
      </c>
      <c r="H38" s="41">
        <f>'Portfolio Stage-Gate'!H12</f>
        <v/>
      </c>
    </row>
    <row r="39" ht="20" customHeight="1">
      <c r="A39" s="4" t="inlineStr">
        <is>
          <t>PRJ-104</t>
        </is>
      </c>
      <c r="B39" s="5" t="inlineStr">
        <is>
          <t>Zero Trust Identity Architecture</t>
        </is>
      </c>
      <c r="C39" s="6" t="inlineStr">
        <is>
          <t>CISO Office</t>
        </is>
      </c>
      <c r="D39" s="4" t="inlineStr">
        <is>
          <t>Execution</t>
        </is>
      </c>
      <c r="E39" s="39">
        <f>'Project Budgets vs Actual'!D13</f>
        <v/>
      </c>
      <c r="F39" s="39">
        <f>'Project Budgets vs Actual'!E13</f>
        <v/>
      </c>
      <c r="G39" s="40">
        <f>'Project Budgets vs Actual'!F13</f>
        <v/>
      </c>
      <c r="H39" s="41">
        <f>'Portfolio Stage-Gate'!H13</f>
        <v/>
      </c>
    </row>
    <row r="40" ht="20" customHeight="1">
      <c r="A40" s="4" t="inlineStr">
        <is>
          <t>PRJ-105</t>
        </is>
      </c>
      <c r="B40" s="5" t="inlineStr">
        <is>
          <t>Enterprise ERP SAP S/4HANA Upgrade</t>
        </is>
      </c>
      <c r="C40" s="6" t="inlineStr">
        <is>
          <t>CFO Office</t>
        </is>
      </c>
      <c r="D40" s="4" t="inlineStr">
        <is>
          <t>Planning</t>
        </is>
      </c>
      <c r="E40" s="39">
        <f>'Project Budgets vs Actual'!D14</f>
        <v/>
      </c>
      <c r="F40" s="39">
        <f>'Project Budgets vs Actual'!E14</f>
        <v/>
      </c>
      <c r="G40" s="40">
        <f>'Project Budgets vs Actual'!F14</f>
        <v/>
      </c>
      <c r="H40" s="41">
        <f>'Portfolio Stage-Gate'!H14</f>
        <v/>
      </c>
    </row>
    <row r="48">
      <c r="B48" s="64" t="inlineStr">
        <is>
          <t>Monthly Project Milestone Velocity &amp; Budget SPI/CPI Trajectory</t>
        </is>
      </c>
      <c r="G48" s="64" t="inlineStr">
        <is>
          <t>Enterprise PMO &amp; Strategic Delivery Index</t>
        </is>
      </c>
    </row>
    <row r="49">
      <c r="B49" s="65" t="inlineStr">
        <is>
          <t>Month</t>
        </is>
      </c>
      <c r="C49" s="65" t="inlineStr">
        <is>
          <t>Target CPI Score</t>
        </is>
      </c>
      <c r="D49" s="65" t="inlineStr">
        <is>
          <t>Actual Cost Perf Index</t>
        </is>
      </c>
      <c r="E49" s="65" t="inlineStr">
        <is>
          <t>Milestone On-Time Rate %</t>
        </is>
      </c>
      <c r="G49" s="65" t="inlineStr">
        <is>
          <t>Operational Capability Pillar</t>
        </is>
      </c>
      <c r="H49" s="65" t="inlineStr">
        <is>
          <t>Benchmark</t>
        </is>
      </c>
      <c r="I49" s="65" t="inlineStr">
        <is>
          <t>Current Attainment</t>
        </is>
      </c>
    </row>
    <row r="50">
      <c r="B50" s="66" t="inlineStr">
        <is>
          <t>May</t>
        </is>
      </c>
      <c r="C50" s="67" t="n">
        <v>1</v>
      </c>
      <c r="D50" s="67" t="n">
        <v>1.02</v>
      </c>
      <c r="E50" s="67" t="n">
        <v>88</v>
      </c>
      <c r="G50" s="68" t="inlineStr">
        <is>
          <t>Stage-Gate Governance</t>
        </is>
      </c>
      <c r="H50" s="69" t="n">
        <v>4.2</v>
      </c>
      <c r="I50" s="69" t="n">
        <v>4.8</v>
      </c>
    </row>
    <row r="51">
      <c r="B51" s="66" t="inlineStr">
        <is>
          <t>Jun</t>
        </is>
      </c>
      <c r="C51" s="67" t="n">
        <v>1</v>
      </c>
      <c r="D51" s="67" t="n">
        <v>1.04</v>
      </c>
      <c r="E51" s="67" t="n">
        <v>90.5</v>
      </c>
      <c r="G51" s="68" t="inlineStr">
        <is>
          <t>Resource Capacity Allocation</t>
        </is>
      </c>
      <c r="H51" s="69" t="n">
        <v>4</v>
      </c>
      <c r="I51" s="69" t="n">
        <v>4.5</v>
      </c>
    </row>
    <row r="52">
      <c r="B52" s="66" t="inlineStr">
        <is>
          <t>Jul</t>
        </is>
      </c>
      <c r="C52" s="67" t="n">
        <v>1</v>
      </c>
      <c r="D52" s="67" t="n">
        <v>1.06</v>
      </c>
      <c r="E52" s="67" t="n">
        <v>93</v>
      </c>
      <c r="G52" s="68" t="inlineStr">
        <is>
          <t>Earned Value EVM Tracking</t>
        </is>
      </c>
      <c r="H52" s="69" t="n">
        <v>4.2</v>
      </c>
      <c r="I52" s="69" t="n">
        <v>4.7</v>
      </c>
    </row>
    <row r="53">
      <c r="B53" s="66" t="inlineStr">
        <is>
          <t>Aug</t>
        </is>
      </c>
      <c r="C53" s="67" t="n">
        <v>1</v>
      </c>
      <c r="D53" s="67" t="n">
        <v>1.05</v>
      </c>
      <c r="E53" s="67" t="n">
        <v>92.40000000000001</v>
      </c>
      <c r="G53" s="68" t="inlineStr">
        <is>
          <t>Cross-Project Dependency Map</t>
        </is>
      </c>
      <c r="H53" s="69" t="n">
        <v>3.8</v>
      </c>
      <c r="I53" s="69" t="n">
        <v>4.4</v>
      </c>
    </row>
    <row r="54">
      <c r="B54" s="66" t="inlineStr">
        <is>
          <t>Sep</t>
        </is>
      </c>
      <c r="C54" s="67" t="n">
        <v>1</v>
      </c>
      <c r="D54" s="67" t="n">
        <v>1.08</v>
      </c>
      <c r="E54" s="67" t="n">
        <v>95.5</v>
      </c>
      <c r="G54" s="68" t="inlineStr">
        <is>
          <t>Executive Risk Escalation</t>
        </is>
      </c>
      <c r="H54" s="69" t="n">
        <v>4</v>
      </c>
      <c r="I54" s="69" t="n">
        <v>4.6</v>
      </c>
    </row>
    <row r="55">
      <c r="B55" s="66" t="inlineStr">
        <is>
          <t>Oct</t>
        </is>
      </c>
      <c r="C55" s="67" t="n">
        <v>1</v>
      </c>
      <c r="D55" s="67" t="n">
        <v>1.1</v>
      </c>
      <c r="E55" s="67" t="n">
        <v>97.8</v>
      </c>
      <c r="G55" s="68" t="inlineStr">
        <is>
          <t>Agile / Waterfall Hybrid Mgt</t>
        </is>
      </c>
      <c r="H55" s="69" t="n">
        <v>4</v>
      </c>
      <c r="I55" s="69" t="n">
        <v>4.5</v>
      </c>
    </row>
    <row r="72">
      <c r="B72" s="64" t="inlineStr">
        <is>
          <t>Strategic IT Capital Allocation by Transformation Pillar ($M)</t>
        </is>
      </c>
      <c r="G72" s="64" t="inlineStr">
        <is>
          <t>Project Schedule Variance (SPI) vs Cost Performance Index (CPI)</t>
        </is>
      </c>
    </row>
    <row r="73">
      <c r="B73" s="65" t="inlineStr">
        <is>
          <t>Month</t>
        </is>
      </c>
      <c r="C73" s="65" t="inlineStr">
        <is>
          <t>Cloud &amp; Modernization</t>
        </is>
      </c>
      <c r="D73" s="65" t="inlineStr">
        <is>
          <t>Data &amp; AI Intelligence</t>
        </is>
      </c>
      <c r="E73" s="65" t="inlineStr">
        <is>
          <t>Cybersecurity &amp; Zero Trust</t>
        </is>
      </c>
      <c r="F73" s="65" t="inlineStr">
        <is>
          <t>Customer Experience</t>
        </is>
      </c>
      <c r="G73" s="65" t="inlineStr">
        <is>
          <t>Strategic Program</t>
        </is>
      </c>
      <c r="H73" s="65" t="inlineStr">
        <is>
          <t>Schedule SPI</t>
        </is>
      </c>
      <c r="I73" s="65" t="inlineStr">
        <is>
          <t>Cost CPI</t>
        </is>
      </c>
      <c r="J73" s="65" t="inlineStr">
        <is>
          <t>Budget ($M)</t>
        </is>
      </c>
    </row>
    <row r="74">
      <c r="B74" s="68" t="inlineStr">
        <is>
          <t>May</t>
        </is>
      </c>
      <c r="C74" s="70" t="n">
        <v>4.2</v>
      </c>
      <c r="D74" s="70" t="n">
        <v>2.8</v>
      </c>
      <c r="E74" s="70" t="n">
        <v>2.1</v>
      </c>
      <c r="F74" s="70" t="n">
        <v>1.8</v>
      </c>
      <c r="G74" s="68" t="inlineStr">
        <is>
          <t>Core ERP Upgrade</t>
        </is>
      </c>
      <c r="H74" s="70" t="n">
        <v>1.05</v>
      </c>
      <c r="I74" s="70" t="n">
        <v>1.02</v>
      </c>
      <c r="J74" s="70" t="n">
        <v>14.5</v>
      </c>
    </row>
    <row r="75">
      <c r="B75" s="68" t="inlineStr">
        <is>
          <t>Jun</t>
        </is>
      </c>
      <c r="C75" s="70" t="n">
        <v>4.5</v>
      </c>
      <c r="D75" s="70" t="n">
        <v>3.1</v>
      </c>
      <c r="E75" s="70" t="n">
        <v>2.3</v>
      </c>
      <c r="F75" s="70" t="n">
        <v>1.9</v>
      </c>
      <c r="G75" s="68" t="inlineStr">
        <is>
          <t>Cloud Migration Wave 3</t>
        </is>
      </c>
      <c r="H75" s="70" t="n">
        <v>0.98</v>
      </c>
      <c r="I75" s="70" t="n">
        <v>1.04</v>
      </c>
      <c r="J75" s="70" t="n">
        <v>8.199999999999999</v>
      </c>
    </row>
    <row r="76">
      <c r="B76" s="68" t="inlineStr">
        <is>
          <t>Jul</t>
        </is>
      </c>
      <c r="C76" s="70" t="n">
        <v>5</v>
      </c>
      <c r="D76" s="70" t="n">
        <v>3.6</v>
      </c>
      <c r="E76" s="70" t="n">
        <v>2.5</v>
      </c>
      <c r="F76" s="70" t="n">
        <v>2.1</v>
      </c>
      <c r="G76" s="68" t="inlineStr">
        <is>
          <t>Omnichannel POS Rollout</t>
        </is>
      </c>
      <c r="H76" s="70" t="n">
        <v>1.08</v>
      </c>
      <c r="I76" s="70" t="n">
        <v>0.97</v>
      </c>
      <c r="J76" s="70" t="n">
        <v>6.8</v>
      </c>
    </row>
    <row r="77">
      <c r="B77" s="68" t="inlineStr">
        <is>
          <t>Aug</t>
        </is>
      </c>
      <c r="C77" s="70" t="n">
        <v>4.9</v>
      </c>
      <c r="D77" s="70" t="n">
        <v>3.5</v>
      </c>
      <c r="E77" s="70" t="n">
        <v>2.4</v>
      </c>
      <c r="F77" s="70" t="n">
        <v>2</v>
      </c>
      <c r="G77" s="68" t="inlineStr">
        <is>
          <t>Zero Trust Security Revamp</t>
        </is>
      </c>
      <c r="H77" s="70" t="n">
        <v>1.02</v>
      </c>
      <c r="I77" s="70" t="n">
        <v>1.01</v>
      </c>
      <c r="J77" s="70" t="n">
        <v>5.4</v>
      </c>
    </row>
    <row r="78">
      <c r="B78" s="68" t="inlineStr">
        <is>
          <t>Sep</t>
        </is>
      </c>
      <c r="C78" s="70" t="n">
        <v>5.5</v>
      </c>
      <c r="D78" s="70" t="n">
        <v>4.2</v>
      </c>
      <c r="E78" s="70" t="n">
        <v>2.8</v>
      </c>
      <c r="F78" s="70" t="n">
        <v>2.4</v>
      </c>
      <c r="G78" s="68" t="inlineStr">
        <is>
          <t>Data Mesh Analytics Hub</t>
        </is>
      </c>
      <c r="H78" s="70" t="n">
        <v>1.12</v>
      </c>
      <c r="I78" s="70" t="n">
        <v>1.06</v>
      </c>
      <c r="J78" s="70" t="n">
        <v>7.5</v>
      </c>
    </row>
    <row r="79">
      <c r="B79" s="68" t="inlineStr">
        <is>
          <t>Oct</t>
        </is>
      </c>
      <c r="C79" s="70" t="n">
        <v>6.2</v>
      </c>
      <c r="D79" s="70" t="n">
        <v>4.8</v>
      </c>
      <c r="E79" s="70" t="n">
        <v>3.2</v>
      </c>
      <c r="F79" s="70" t="n">
        <v>2.7</v>
      </c>
      <c r="G79" s="68" t="inlineStr">
        <is>
          <t>Customer AI Assistant</t>
        </is>
      </c>
      <c r="H79" s="70" t="n">
        <v>1.15</v>
      </c>
      <c r="I79" s="70" t="n">
        <v>1.08</v>
      </c>
      <c r="J79" s="70" t="n">
        <v>4.2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42" t="inlineStr">
        <is>
          <t>🚀 IT PROJECT PORTFOLIO PIPELINE &amp; STAGE-GATE GOVERNANCE</t>
        </is>
      </c>
    </row>
    <row r="3">
      <c r="B3" s="32" t="inlineStr">
        <is>
          <t>Total Projects:</t>
        </is>
      </c>
      <c r="C3" s="43">
        <f>COUNTA(A10:A25)</f>
        <v/>
      </c>
      <c r="E3" s="32" t="inlineStr">
        <is>
          <t>Projects On Track:</t>
        </is>
      </c>
      <c r="F3" s="44">
        <f>COUNTIF(H10:H25, "On Track")&amp;" / "&amp;COUNTA(A10:A25)</f>
        <v/>
      </c>
    </row>
    <row r="9" ht="24" customHeight="1">
      <c r="A9" s="3" t="inlineStr">
        <is>
          <t>PROJECT ID</t>
        </is>
      </c>
      <c r="B9" s="3" t="inlineStr">
        <is>
          <t>PROJECT NAME</t>
        </is>
      </c>
      <c r="C9" s="3" t="inlineStr">
        <is>
          <t>EXECUTIVE SPONSOR</t>
        </is>
      </c>
      <c r="D9" s="3" t="inlineStr">
        <is>
          <t>PROJECT MANAGER</t>
        </is>
      </c>
      <c r="E9" s="3" t="inlineStr">
        <is>
          <t>CURRENT STAGE</t>
        </is>
      </c>
      <c r="F9" s="3" t="inlineStr">
        <is>
          <t>GATE STATUS</t>
        </is>
      </c>
      <c r="G9" s="3" t="inlineStr">
        <is>
          <t>TARGET GO-LIVE</t>
        </is>
      </c>
      <c r="H9" s="3" t="inlineStr">
        <is>
          <t>RAG HEALTH</t>
        </is>
      </c>
      <c r="I9" s="3" t="inlineStr">
        <is>
          <t>COMPLETION %</t>
        </is>
      </c>
      <c r="J9" s="3" t="inlineStr">
        <is>
          <t>PRIORITY</t>
        </is>
      </c>
    </row>
    <row r="10" ht="20" customHeight="1">
      <c r="A10" s="4" t="inlineStr">
        <is>
          <t>PRJ-101</t>
        </is>
      </c>
      <c r="B10" s="5" t="inlineStr">
        <is>
          <t>Core Banking Cloud Migration</t>
        </is>
      </c>
      <c r="C10" s="6" t="inlineStr">
        <is>
          <t>CIO Office</t>
        </is>
      </c>
      <c r="D10" s="6" t="inlineStr">
        <is>
          <t>Bambang Wijaya</t>
        </is>
      </c>
      <c r="E10" s="4" t="inlineStr">
        <is>
          <t>Execution</t>
        </is>
      </c>
      <c r="F10" s="45" t="inlineStr">
        <is>
          <t>Approved</t>
        </is>
      </c>
      <c r="G10" s="4" t="inlineStr">
        <is>
          <t>2026-12-15</t>
        </is>
      </c>
      <c r="H10" s="45" t="inlineStr">
        <is>
          <t>On Track</t>
        </is>
      </c>
      <c r="I10" s="46" t="n">
        <v>0.72</v>
      </c>
      <c r="J10" s="47" t="inlineStr">
        <is>
          <t>High</t>
        </is>
      </c>
    </row>
    <row r="11" ht="20" customHeight="1">
      <c r="A11" s="4" t="inlineStr">
        <is>
          <t>PRJ-102</t>
        </is>
      </c>
      <c r="B11" s="5" t="inlineStr">
        <is>
          <t>Next-Gen Mobile App v4.0</t>
        </is>
      </c>
      <c r="C11" s="6" t="inlineStr">
        <is>
          <t>VP Digital</t>
        </is>
      </c>
      <c r="D11" s="6" t="inlineStr">
        <is>
          <t>Dewi Lestari</t>
        </is>
      </c>
      <c r="E11" s="4" t="inlineStr">
        <is>
          <t>Testing / UAT</t>
        </is>
      </c>
      <c r="F11" s="45" t="inlineStr">
        <is>
          <t>Approved</t>
        </is>
      </c>
      <c r="G11" s="4" t="inlineStr">
        <is>
          <t>2026-11-20</t>
        </is>
      </c>
      <c r="H11" s="45" t="inlineStr">
        <is>
          <t>On Track</t>
        </is>
      </c>
      <c r="I11" s="46" t="n">
        <v>0.88</v>
      </c>
      <c r="J11" s="47" t="inlineStr">
        <is>
          <t>Critical</t>
        </is>
      </c>
    </row>
    <row r="12" ht="20" customHeight="1">
      <c r="A12" s="4" t="inlineStr">
        <is>
          <t>PRJ-103</t>
        </is>
      </c>
      <c r="B12" s="5" t="inlineStr">
        <is>
          <t>Data Lakehouse Real-time Streaming</t>
        </is>
      </c>
      <c r="C12" s="6" t="inlineStr">
        <is>
          <t>Head of Data</t>
        </is>
      </c>
      <c r="D12" s="6" t="inlineStr">
        <is>
          <t>Rian Hidayat</t>
        </is>
      </c>
      <c r="E12" s="4" t="inlineStr">
        <is>
          <t>Execution</t>
        </is>
      </c>
      <c r="F12" s="45" t="inlineStr">
        <is>
          <t>Approved</t>
        </is>
      </c>
      <c r="G12" s="4" t="inlineStr">
        <is>
          <t>2026-12-30</t>
        </is>
      </c>
      <c r="H12" s="45" t="inlineStr">
        <is>
          <t>On Track</t>
        </is>
      </c>
      <c r="I12" s="46" t="n">
        <v>0.65</v>
      </c>
      <c r="J12" s="47" t="inlineStr">
        <is>
          <t>High</t>
        </is>
      </c>
    </row>
    <row r="13" ht="20" customHeight="1">
      <c r="A13" s="4" t="inlineStr">
        <is>
          <t>PRJ-104</t>
        </is>
      </c>
      <c r="B13" s="5" t="inlineStr">
        <is>
          <t>Zero Trust Identity Architecture</t>
        </is>
      </c>
      <c r="C13" s="6" t="inlineStr">
        <is>
          <t>CISO Office</t>
        </is>
      </c>
      <c r="D13" s="6" t="inlineStr">
        <is>
          <t>Aditya Nugraha</t>
        </is>
      </c>
      <c r="E13" s="4" t="inlineStr">
        <is>
          <t>Execution</t>
        </is>
      </c>
      <c r="F13" s="45" t="inlineStr">
        <is>
          <t>Approved</t>
        </is>
      </c>
      <c r="G13" s="4" t="inlineStr">
        <is>
          <t>2027-01-31</t>
        </is>
      </c>
      <c r="H13" s="45" t="inlineStr">
        <is>
          <t>On Track</t>
        </is>
      </c>
      <c r="I13" s="46" t="n">
        <v>0.55</v>
      </c>
      <c r="J13" s="47" t="inlineStr">
        <is>
          <t>High</t>
        </is>
      </c>
    </row>
    <row r="14" ht="20" customHeight="1">
      <c r="A14" s="4" t="inlineStr">
        <is>
          <t>PRJ-105</t>
        </is>
      </c>
      <c r="B14" s="5" t="inlineStr">
        <is>
          <t>Enterprise ERP SAP S/4HANA Upgrade</t>
        </is>
      </c>
      <c r="C14" s="6" t="inlineStr">
        <is>
          <t>CFO Office</t>
        </is>
      </c>
      <c r="D14" s="6" t="inlineStr">
        <is>
          <t>Siti Aminah</t>
        </is>
      </c>
      <c r="E14" s="4" t="inlineStr">
        <is>
          <t>Planning</t>
        </is>
      </c>
      <c r="F14" s="48" t="inlineStr">
        <is>
          <t>In Review</t>
        </is>
      </c>
      <c r="G14" s="4" t="inlineStr">
        <is>
          <t>2027-06-30</t>
        </is>
      </c>
      <c r="H14" s="48" t="inlineStr">
        <is>
          <t>At Risk</t>
        </is>
      </c>
      <c r="I14" s="46" t="n">
        <v>0.25</v>
      </c>
      <c r="J14" s="47" t="inlineStr">
        <is>
          <t>Critical</t>
        </is>
      </c>
    </row>
    <row r="15" ht="20" customHeight="1">
      <c r="A15" s="4" t="inlineStr">
        <is>
          <t>PRJ-106</t>
        </is>
      </c>
      <c r="B15" s="5" t="inlineStr">
        <is>
          <t>Global CRM Salesforce Integration</t>
        </is>
      </c>
      <c r="C15" s="6" t="inlineStr">
        <is>
          <t>VP Sales</t>
        </is>
      </c>
      <c r="D15" s="6" t="inlineStr">
        <is>
          <t>Kevin Pratama</t>
        </is>
      </c>
      <c r="E15" s="4" t="inlineStr">
        <is>
          <t>Execution</t>
        </is>
      </c>
      <c r="F15" s="45" t="inlineStr">
        <is>
          <t>Approved</t>
        </is>
      </c>
      <c r="G15" s="4" t="inlineStr">
        <is>
          <t>2026-11-30</t>
        </is>
      </c>
      <c r="H15" s="45" t="inlineStr">
        <is>
          <t>On Track</t>
        </is>
      </c>
      <c r="I15" s="46" t="n">
        <v>0.8</v>
      </c>
      <c r="J15" s="48" t="inlineStr">
        <is>
          <t>Medium</t>
        </is>
      </c>
    </row>
    <row r="16" ht="20" customHeight="1">
      <c r="A16" s="4" t="inlineStr">
        <is>
          <t>PRJ-107</t>
        </is>
      </c>
      <c r="B16" s="5" t="inlineStr">
        <is>
          <t>Omnichannel Customer Portal</t>
        </is>
      </c>
      <c r="C16" s="6" t="inlineStr">
        <is>
          <t>VP Operations</t>
        </is>
      </c>
      <c r="D16" s="6" t="inlineStr">
        <is>
          <t>Maya Putri</t>
        </is>
      </c>
      <c r="E16" s="4" t="inlineStr">
        <is>
          <t>Testing / UAT</t>
        </is>
      </c>
      <c r="F16" s="45" t="inlineStr">
        <is>
          <t>Approved</t>
        </is>
      </c>
      <c r="G16" s="4" t="inlineStr">
        <is>
          <t>2026-11-15</t>
        </is>
      </c>
      <c r="H16" s="45" t="inlineStr">
        <is>
          <t>On Track</t>
        </is>
      </c>
      <c r="I16" s="46" t="n">
        <v>0.9</v>
      </c>
      <c r="J16" s="47" t="inlineStr">
        <is>
          <t>High</t>
        </is>
      </c>
    </row>
    <row r="17" ht="20" customHeight="1">
      <c r="A17" s="4" t="inlineStr">
        <is>
          <t>PRJ-108</t>
        </is>
      </c>
      <c r="B17" s="5" t="inlineStr">
        <is>
          <t>DevOps Automated Release Train</t>
        </is>
      </c>
      <c r="C17" s="6" t="inlineStr">
        <is>
          <t>Head of Eng</t>
        </is>
      </c>
      <c r="D17" s="6" t="inlineStr">
        <is>
          <t>Fajar Ramadhan</t>
        </is>
      </c>
      <c r="E17" s="4" t="inlineStr">
        <is>
          <t>Execution</t>
        </is>
      </c>
      <c r="F17" s="45" t="inlineStr">
        <is>
          <t>Approved</t>
        </is>
      </c>
      <c r="G17" s="4" t="inlineStr">
        <is>
          <t>2026-12-10</t>
        </is>
      </c>
      <c r="H17" s="45" t="inlineStr">
        <is>
          <t>On Track</t>
        </is>
      </c>
      <c r="I17" s="46" t="n">
        <v>0.7</v>
      </c>
      <c r="J17" s="48" t="inlineStr">
        <is>
          <t>Medium</t>
        </is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🎯 PROJECT MILESTONE SCHEDULE, BASELINE &amp; SLIPPAGE (DAYS)</t>
        </is>
      </c>
    </row>
    <row r="9" ht="24" customHeight="1">
      <c r="A9" s="38" t="inlineStr">
        <is>
          <t>MILESTONE ID</t>
        </is>
      </c>
      <c r="B9" s="38" t="inlineStr">
        <is>
          <t>PROJECT NAME</t>
        </is>
      </c>
      <c r="C9" s="38" t="inlineStr">
        <is>
          <t>MILESTONE DELIVERABLE</t>
        </is>
      </c>
      <c r="D9" s="38" t="inlineStr">
        <is>
          <t>BASELINE DATE</t>
        </is>
      </c>
      <c r="E9" s="38" t="inlineStr">
        <is>
          <t>FORECAST DATE</t>
        </is>
      </c>
      <c r="F9" s="38" t="inlineStr">
        <is>
          <t>VARIANCE (DAYS)</t>
        </is>
      </c>
      <c r="G9" s="38" t="inlineStr">
        <is>
          <t>CRITICAL PATH</t>
        </is>
      </c>
      <c r="H9" s="38" t="inlineStr">
        <is>
          <t>OWNER</t>
        </is>
      </c>
      <c r="I9" s="38" t="inlineStr">
        <is>
          <t>STATUS</t>
        </is>
      </c>
    </row>
    <row r="10" ht="20" customHeight="1">
      <c r="A10" s="4" t="inlineStr">
        <is>
          <t>MS-101</t>
        </is>
      </c>
      <c r="B10" s="5" t="inlineStr">
        <is>
          <t>Core Banking Cloud Migration</t>
        </is>
      </c>
      <c r="C10" s="6" t="inlineStr">
        <is>
          <t>Database Schema Conversion Complete</t>
        </is>
      </c>
      <c r="D10" s="4" t="inlineStr">
        <is>
          <t>2026-08-30</t>
        </is>
      </c>
      <c r="E10" s="4" t="inlineStr">
        <is>
          <t>2026-08-28</t>
        </is>
      </c>
      <c r="F10" s="49">
        <f>DATEVALUE(E10)-DATEVALUE(D10)</f>
        <v/>
      </c>
      <c r="G10" s="4" t="inlineStr">
        <is>
          <t>Yes</t>
        </is>
      </c>
      <c r="H10" s="6" t="inlineStr">
        <is>
          <t>Cloud Team</t>
        </is>
      </c>
      <c r="I10" s="41" t="inlineStr">
        <is>
          <t>Completed</t>
        </is>
      </c>
    </row>
    <row r="11" ht="20" customHeight="1">
      <c r="A11" s="4" t="inlineStr">
        <is>
          <t>MS-102</t>
        </is>
      </c>
      <c r="B11" s="5" t="inlineStr">
        <is>
          <t>Core Banking Cloud Migration</t>
        </is>
      </c>
      <c r="C11" s="6" t="inlineStr">
        <is>
          <t>Application Multi-Region Staging</t>
        </is>
      </c>
      <c r="D11" s="4" t="inlineStr">
        <is>
          <t>2026-10-15</t>
        </is>
      </c>
      <c r="E11" s="4" t="inlineStr">
        <is>
          <t>2026-10-15</t>
        </is>
      </c>
      <c r="F11" s="49">
        <f>DATEVALUE(E11)-DATEVALUE(D11)</f>
        <v/>
      </c>
      <c r="G11" s="4" t="inlineStr">
        <is>
          <t>Yes</t>
        </is>
      </c>
      <c r="H11" s="6" t="inlineStr">
        <is>
          <t>Cloud Team</t>
        </is>
      </c>
      <c r="I11" s="45" t="inlineStr">
        <is>
          <t>On Track</t>
        </is>
      </c>
    </row>
    <row r="12" ht="20" customHeight="1">
      <c r="A12" s="4" t="inlineStr">
        <is>
          <t>MS-103</t>
        </is>
      </c>
      <c r="B12" s="5" t="inlineStr">
        <is>
          <t>Next-Gen Mobile App v4.0</t>
        </is>
      </c>
      <c r="C12" s="6" t="inlineStr">
        <is>
          <t>Security Penetration Testing Sign-off</t>
        </is>
      </c>
      <c r="D12" s="4" t="inlineStr">
        <is>
          <t>2026-10-25</t>
        </is>
      </c>
      <c r="E12" s="4" t="inlineStr">
        <is>
          <t>2026-10-27</t>
        </is>
      </c>
      <c r="F12" s="49">
        <f>DATEVALUE(E12)-DATEVALUE(D12)</f>
        <v/>
      </c>
      <c r="G12" s="4" t="inlineStr">
        <is>
          <t>Yes</t>
        </is>
      </c>
      <c r="H12" s="6" t="inlineStr">
        <is>
          <t>QA &amp; SecOps</t>
        </is>
      </c>
      <c r="I12" s="48" t="inlineStr">
        <is>
          <t>In Review</t>
        </is>
      </c>
    </row>
    <row r="13" ht="20" customHeight="1">
      <c r="A13" s="4" t="inlineStr">
        <is>
          <t>MS-104</t>
        </is>
      </c>
      <c r="B13" s="5" t="inlineStr">
        <is>
          <t>Next-Gen Mobile App v4.0</t>
        </is>
      </c>
      <c r="C13" s="6" t="inlineStr">
        <is>
          <t>App Store &amp; Play Store Submission</t>
        </is>
      </c>
      <c r="D13" s="4" t="inlineStr">
        <is>
          <t>2026-11-10</t>
        </is>
      </c>
      <c r="E13" s="4" t="inlineStr">
        <is>
          <t>2026-11-10</t>
        </is>
      </c>
      <c r="F13" s="49">
        <f>DATEVALUE(E13)-DATEVALUE(D13)</f>
        <v/>
      </c>
      <c r="G13" s="4" t="inlineStr">
        <is>
          <t>Yes</t>
        </is>
      </c>
      <c r="H13" s="6" t="inlineStr">
        <is>
          <t>Mobile Pod</t>
        </is>
      </c>
      <c r="I13" s="45" t="inlineStr">
        <is>
          <t>On Track</t>
        </is>
      </c>
    </row>
    <row r="14" ht="20" customHeight="1">
      <c r="A14" s="4" t="inlineStr">
        <is>
          <t>MS-105</t>
        </is>
      </c>
      <c r="B14" s="5" t="inlineStr">
        <is>
          <t>Data Lakehouse Real-time Streaming</t>
        </is>
      </c>
      <c r="C14" s="6" t="inlineStr">
        <is>
          <t>CDC Pipeline Production Cutover</t>
        </is>
      </c>
      <c r="D14" s="4" t="inlineStr">
        <is>
          <t>2026-11-15</t>
        </is>
      </c>
      <c r="E14" s="4" t="inlineStr">
        <is>
          <t>2026-11-20</t>
        </is>
      </c>
      <c r="F14" s="49">
        <f>DATEVALUE(E14)-DATEVALUE(D14)</f>
        <v/>
      </c>
      <c r="G14" s="4" t="inlineStr">
        <is>
          <t>No</t>
        </is>
      </c>
      <c r="H14" s="6" t="inlineStr">
        <is>
          <t>Data Ops</t>
        </is>
      </c>
      <c r="I14" s="48" t="inlineStr">
        <is>
          <t>In Review</t>
        </is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2" t="inlineStr">
        <is>
          <t>🏃 AGILE SPRINT VELOCITY, PREDICTABILITY &amp; STORY POINTS</t>
        </is>
      </c>
    </row>
    <row r="3">
      <c r="B3" s="32" t="inlineStr">
        <is>
          <t>Avg Predictability %:</t>
        </is>
      </c>
      <c r="C3" s="50">
        <f>AVERAGE(G10:G25)</f>
        <v/>
      </c>
    </row>
    <row r="9" ht="24" customHeight="1">
      <c r="A9" s="3" t="inlineStr">
        <is>
          <t>POD / SQUAD NAME</t>
        </is>
      </c>
      <c r="B9" s="3" t="inlineStr">
        <is>
          <t>PROJECT NAME</t>
        </is>
      </c>
      <c r="C9" s="3" t="inlineStr">
        <is>
          <t>SPRINT CADENCE</t>
        </is>
      </c>
      <c r="D9" s="3" t="inlineStr">
        <is>
          <t>POINTS COMMITTED</t>
        </is>
      </c>
      <c r="E9" s="3" t="inlineStr">
        <is>
          <t>POINTS DELIVERED</t>
        </is>
      </c>
      <c r="F9" s="3" t="inlineStr">
        <is>
          <t>POINTS SPILLED</t>
        </is>
      </c>
      <c r="G9" s="3" t="inlineStr">
        <is>
          <t>PREDICTABILITY %</t>
        </is>
      </c>
      <c r="H9" s="3" t="inlineStr">
        <is>
          <t>VELOCITY TREND</t>
        </is>
      </c>
      <c r="I9" s="3" t="inlineStr">
        <is>
          <t>STATUS</t>
        </is>
      </c>
    </row>
    <row r="10" ht="20" customHeight="1">
      <c r="A10" s="5" t="inlineStr">
        <is>
          <t>FinTech Squad Alpha</t>
        </is>
      </c>
      <c r="B10" s="6" t="inlineStr">
        <is>
          <t>Core Banking Cloud Migration</t>
        </is>
      </c>
      <c r="C10" s="4" t="inlineStr">
        <is>
          <t>Sprint 24</t>
        </is>
      </c>
      <c r="D10" s="4" t="n">
        <v>85</v>
      </c>
      <c r="E10" s="49" t="n">
        <v>82</v>
      </c>
      <c r="F10" s="4">
        <f>D10-E10</f>
        <v/>
      </c>
      <c r="G10" s="51">
        <f>E10/D10</f>
        <v/>
      </c>
      <c r="H10" s="4" t="inlineStr">
        <is>
          <t>Increasing</t>
        </is>
      </c>
      <c r="I10" s="45" t="inlineStr">
        <is>
          <t>Optimal</t>
        </is>
      </c>
    </row>
    <row r="11" ht="20" customHeight="1">
      <c r="A11" s="5" t="inlineStr">
        <is>
          <t>Mobile Experience Pod</t>
        </is>
      </c>
      <c r="B11" s="6" t="inlineStr">
        <is>
          <t>Next-Gen Mobile App v4.0</t>
        </is>
      </c>
      <c r="C11" s="4" t="inlineStr">
        <is>
          <t>Sprint 18</t>
        </is>
      </c>
      <c r="D11" s="4" t="n">
        <v>65</v>
      </c>
      <c r="E11" s="49" t="n">
        <v>60</v>
      </c>
      <c r="F11" s="4">
        <f>D11-E11</f>
        <v/>
      </c>
      <c r="G11" s="51">
        <f>E11/D11</f>
        <v/>
      </c>
      <c r="H11" s="4" t="inlineStr">
        <is>
          <t>Stable</t>
        </is>
      </c>
      <c r="I11" s="45" t="inlineStr">
        <is>
          <t>Optimal</t>
        </is>
      </c>
    </row>
    <row r="12" ht="20" customHeight="1">
      <c r="A12" s="5" t="inlineStr">
        <is>
          <t>Data Pipeline Guild</t>
        </is>
      </c>
      <c r="B12" s="6" t="inlineStr">
        <is>
          <t>Data Lakehouse Real-time Streaming</t>
        </is>
      </c>
      <c r="C12" s="4" t="inlineStr">
        <is>
          <t>Sprint 12</t>
        </is>
      </c>
      <c r="D12" s="4" t="n">
        <v>70</v>
      </c>
      <c r="E12" s="49" t="n">
        <v>68</v>
      </c>
      <c r="F12" s="4">
        <f>D12-E12</f>
        <v/>
      </c>
      <c r="G12" s="51">
        <f>E12/D12</f>
        <v/>
      </c>
      <c r="H12" s="4" t="inlineStr">
        <is>
          <t>Increasing</t>
        </is>
      </c>
      <c r="I12" s="45" t="inlineStr">
        <is>
          <t>Optimal</t>
        </is>
      </c>
    </row>
    <row r="13" ht="20" customHeight="1">
      <c r="A13" s="5" t="inlineStr">
        <is>
          <t>SecOps Squad</t>
        </is>
      </c>
      <c r="B13" s="6" t="inlineStr">
        <is>
          <t>Zero Trust Identity Architecture</t>
        </is>
      </c>
      <c r="C13" s="4" t="inlineStr">
        <is>
          <t>Sprint 10</t>
        </is>
      </c>
      <c r="D13" s="4" t="n">
        <v>50</v>
      </c>
      <c r="E13" s="49" t="n">
        <v>42</v>
      </c>
      <c r="F13" s="4">
        <f>D13-E13</f>
        <v/>
      </c>
      <c r="G13" s="51">
        <f>E13/D13</f>
        <v/>
      </c>
      <c r="H13" s="4" t="inlineStr">
        <is>
          <t>Fluctuating</t>
        </is>
      </c>
      <c r="I13" s="48" t="inlineStr">
        <is>
          <t>At Risk</t>
        </is>
      </c>
    </row>
    <row r="14" ht="20" customHeight="1">
      <c r="A14" s="5" t="inlineStr">
        <is>
          <t>Enterprise ERP Team</t>
        </is>
      </c>
      <c r="B14" s="6" t="inlineStr">
        <is>
          <t>Enterprise ERP SAP S/4HANA Upgrade</t>
        </is>
      </c>
      <c r="C14" s="4" t="inlineStr">
        <is>
          <t>Sprint 6</t>
        </is>
      </c>
      <c r="D14" s="4" t="n">
        <v>55</v>
      </c>
      <c r="E14" s="49" t="n">
        <v>45</v>
      </c>
      <c r="F14" s="4">
        <f>D14-E14</f>
        <v/>
      </c>
      <c r="G14" s="51">
        <f>E14/D14</f>
        <v/>
      </c>
      <c r="H14" s="4" t="inlineStr">
        <is>
          <t>Decreasing</t>
        </is>
      </c>
      <c r="I14" s="48" t="inlineStr">
        <is>
          <t>At Risk</t>
        </is>
      </c>
    </row>
  </sheetData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34" customWidth="1" min="4" max="4"/>
    <col width="18" customWidth="1" min="5" max="5"/>
    <col width="18" customWidth="1" min="6" max="6"/>
    <col width="18" customWidth="1" min="7" max="7"/>
    <col width="34" customWidth="1" min="8" max="8"/>
    <col width="18" customWidth="1" min="9" max="9"/>
    <col width="18" customWidth="1" min="10" max="10"/>
  </cols>
  <sheetData>
    <row r="1" ht="35" customHeight="1">
      <c r="A1" s="1" t="inlineStr">
        <is>
          <t>⚠️ ENTERPRISE RAID REGISTER (RISKS, ASSUMPTIONS, ISSUES, DEPENDENCIES)</t>
        </is>
      </c>
    </row>
    <row r="3">
      <c r="B3" s="32" t="inlineStr">
        <is>
          <t>Critical/High Items:</t>
        </is>
      </c>
      <c r="C3" s="52">
        <f>COUNTIF(F10:F25, "High") + COUNTIF(F10:F25, "Critical")</f>
        <v/>
      </c>
    </row>
    <row r="9" ht="24" customHeight="1">
      <c r="A9" s="38" t="inlineStr">
        <is>
          <t>RAID ID</t>
        </is>
      </c>
      <c r="B9" s="38" t="inlineStr">
        <is>
          <t>TYPE</t>
        </is>
      </c>
      <c r="C9" s="38" t="inlineStr">
        <is>
          <t>PROJECT NAME</t>
        </is>
      </c>
      <c r="D9" s="38" t="inlineStr">
        <is>
          <t>ITEM DESCRIPTION</t>
        </is>
      </c>
      <c r="E9" s="38" t="inlineStr">
        <is>
          <t>PROBABILITY</t>
        </is>
      </c>
      <c r="F9" s="38" t="inlineStr">
        <is>
          <t>IMPACT</t>
        </is>
      </c>
      <c r="G9" s="38" t="inlineStr">
        <is>
          <t>RISK SCORE</t>
        </is>
      </c>
      <c r="H9" s="38" t="inlineStr">
        <is>
          <t>MITIGATION STRATEGY</t>
        </is>
      </c>
      <c r="I9" s="38" t="inlineStr">
        <is>
          <t>ACTION OWNER</t>
        </is>
      </c>
      <c r="J9" s="38" t="inlineStr">
        <is>
          <t>STATUS</t>
        </is>
      </c>
    </row>
    <row r="10" ht="20" customHeight="1">
      <c r="A10" s="4" t="inlineStr">
        <is>
          <t>RD-01</t>
        </is>
      </c>
      <c r="B10" s="49" t="inlineStr">
        <is>
          <t>Risk</t>
        </is>
      </c>
      <c r="C10" s="53" t="inlineStr">
        <is>
          <t>Core Banking Cloud Migration</t>
        </is>
      </c>
      <c r="D10" s="6" t="inlineStr">
        <is>
          <t>Database failover latency exceeds 50ms during cutover</t>
        </is>
      </c>
      <c r="E10" s="48" t="inlineStr">
        <is>
          <t>Medium</t>
        </is>
      </c>
      <c r="F10" s="47" t="inlineStr">
        <is>
          <t>High</t>
        </is>
      </c>
      <c r="G10" s="47" t="inlineStr">
        <is>
          <t>High</t>
        </is>
      </c>
      <c r="H10" s="6" t="inlineStr">
        <is>
          <t>Conduct dry-run cutover on replica staging cluster</t>
        </is>
      </c>
      <c r="I10" s="6" t="inlineStr">
        <is>
          <t>Cloud Arch</t>
        </is>
      </c>
      <c r="J10" s="48" t="inlineStr">
        <is>
          <t>Monitoring</t>
        </is>
      </c>
    </row>
    <row r="11" ht="20" customHeight="1">
      <c r="A11" s="4" t="inlineStr">
        <is>
          <t>RD-02</t>
        </is>
      </c>
      <c r="B11" s="49" t="inlineStr">
        <is>
          <t>Dependency</t>
        </is>
      </c>
      <c r="C11" s="53" t="inlineStr">
        <is>
          <t>Next-Gen Mobile App v4.0</t>
        </is>
      </c>
      <c r="D11" s="6" t="inlineStr">
        <is>
          <t>Third-party KYC API vendor sandbox delay</t>
        </is>
      </c>
      <c r="E11" s="47" t="inlineStr">
        <is>
          <t>High</t>
        </is>
      </c>
      <c r="F11" s="47" t="inlineStr">
        <is>
          <t>High</t>
        </is>
      </c>
      <c r="G11" s="47" t="inlineStr">
        <is>
          <t>High</t>
        </is>
      </c>
      <c r="H11" s="6" t="inlineStr">
        <is>
          <t>Escalate to vendor VP and implement mocked responses</t>
        </is>
      </c>
      <c r="I11" s="6" t="inlineStr">
        <is>
          <t>Dewi Lestari</t>
        </is>
      </c>
      <c r="J11" s="41" t="inlineStr">
        <is>
          <t>In Progress</t>
        </is>
      </c>
    </row>
    <row r="12" ht="20" customHeight="1">
      <c r="A12" s="4" t="inlineStr">
        <is>
          <t>RD-03</t>
        </is>
      </c>
      <c r="B12" s="49" t="inlineStr">
        <is>
          <t>Issue</t>
        </is>
      </c>
      <c r="C12" s="53" t="inlineStr">
        <is>
          <t>Enterprise ERP SAP S/4HANA Upgrade</t>
        </is>
      </c>
      <c r="D12" s="6" t="inlineStr">
        <is>
          <t>Legacy COBOL interface documentation missing</t>
        </is>
      </c>
      <c r="E12" s="47" t="inlineStr">
        <is>
          <t>High</t>
        </is>
      </c>
      <c r="F12" s="47" t="inlineStr">
        <is>
          <t>High</t>
        </is>
      </c>
      <c r="G12" s="47" t="inlineStr">
        <is>
          <t>High</t>
        </is>
      </c>
      <c r="H12" s="6" t="inlineStr">
        <is>
          <t>Engage external mainframe consulting firm</t>
        </is>
      </c>
      <c r="I12" s="6" t="inlineStr">
        <is>
          <t>Siti Aminah</t>
        </is>
      </c>
      <c r="J12" s="41" t="inlineStr">
        <is>
          <t>In Progress</t>
        </is>
      </c>
    </row>
    <row r="13" ht="20" customHeight="1">
      <c r="A13" s="4" t="inlineStr">
        <is>
          <t>RD-04</t>
        </is>
      </c>
      <c r="B13" s="49" t="inlineStr">
        <is>
          <t>Risk</t>
        </is>
      </c>
      <c r="C13" s="53" t="inlineStr">
        <is>
          <t>Data Lakehouse Real-time Streaming</t>
        </is>
      </c>
      <c r="D13" s="6" t="inlineStr">
        <is>
          <t>CDC log retention storage exhaustion on source DB</t>
        </is>
      </c>
      <c r="E13" s="41" t="inlineStr">
        <is>
          <t>Low</t>
        </is>
      </c>
      <c r="F13" s="48" t="inlineStr">
        <is>
          <t>Medium</t>
        </is>
      </c>
      <c r="G13" s="48" t="inlineStr">
        <is>
          <t>Medium</t>
        </is>
      </c>
      <c r="H13" s="6" t="inlineStr">
        <is>
          <t>Configure auto-scaling log volume alerts</t>
        </is>
      </c>
      <c r="I13" s="6" t="inlineStr">
        <is>
          <t>Data Ops</t>
        </is>
      </c>
      <c r="J13" s="41" t="inlineStr">
        <is>
          <t>Mitigated</t>
        </is>
      </c>
    </row>
    <row r="14" ht="20" customHeight="1">
      <c r="A14" s="4" t="inlineStr">
        <is>
          <t>RD-05</t>
        </is>
      </c>
      <c r="B14" s="49" t="inlineStr">
        <is>
          <t>Assumption</t>
        </is>
      </c>
      <c r="C14" s="53" t="inlineStr">
        <is>
          <t>Zero Trust Identity Architecture</t>
        </is>
      </c>
      <c r="D14" s="6" t="inlineStr">
        <is>
          <t>All employees have corporate-managed mobile authenticator</t>
        </is>
      </c>
      <c r="E14" s="41" t="inlineStr">
        <is>
          <t>Low</t>
        </is>
      </c>
      <c r="F14" s="41" t="inlineStr">
        <is>
          <t>Low</t>
        </is>
      </c>
      <c r="G14" s="41" t="inlineStr">
        <is>
          <t>Low</t>
        </is>
      </c>
      <c r="H14" s="6" t="inlineStr">
        <is>
          <t>Deploy self-service hardware token option</t>
        </is>
      </c>
      <c r="I14" s="6" t="inlineStr">
        <is>
          <t>SecOps</t>
        </is>
      </c>
      <c r="J14" s="45" t="inlineStr">
        <is>
          <t>Closed</t>
        </is>
      </c>
    </row>
  </sheetData>
  <mergeCells count="1">
    <mergeCell ref="A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2" t="inlineStr">
        <is>
          <t>👥 PMO RESOURCE CAPACITY, ALLOCATION &amp; OVER-ALLOCATION HEATMAP</t>
        </is>
      </c>
    </row>
    <row r="9" ht="24" customHeight="1">
      <c r="A9" s="3" t="inlineStr">
        <is>
          <t>RESOURCE NAME</t>
        </is>
      </c>
      <c r="B9" s="3" t="inlineStr">
        <is>
          <t>ROLE / SPECIALIZATION</t>
        </is>
      </c>
      <c r="C9" s="3" t="inlineStr">
        <is>
          <t>PRIMARY PROJECT</t>
        </is>
      </c>
      <c r="D9" s="3" t="inlineStr">
        <is>
          <t>SECONDARY PROJECT</t>
        </is>
      </c>
      <c r="E9" s="3" t="inlineStr">
        <is>
          <t>ALLOCATED FTE %</t>
        </is>
      </c>
      <c r="F9" s="3" t="inlineStr">
        <is>
          <t>MONTHLY HOURS</t>
        </is>
      </c>
      <c r="G9" s="3" t="inlineStr">
        <is>
          <t>CAPACITY STATUS</t>
        </is>
      </c>
      <c r="H9" s="3" t="inlineStr">
        <is>
          <t>LOCATION</t>
        </is>
      </c>
      <c r="I9" s="3" t="inlineStr">
        <is>
          <t>STATUS</t>
        </is>
      </c>
    </row>
    <row r="10" ht="20" customHeight="1">
      <c r="A10" s="5" t="inlineStr">
        <is>
          <t>Bambang Wijaya</t>
        </is>
      </c>
      <c r="B10" s="6" t="inlineStr">
        <is>
          <t>Senior Solutions Architect</t>
        </is>
      </c>
      <c r="C10" s="6" t="inlineStr">
        <is>
          <t>Core Banking Cloud Migration</t>
        </is>
      </c>
      <c r="D10" s="6" t="inlineStr">
        <is>
          <t>None</t>
        </is>
      </c>
      <c r="E10" s="46" t="n">
        <v>1</v>
      </c>
      <c r="F10" s="4" t="n">
        <v>160</v>
      </c>
      <c r="G10" s="45" t="inlineStr">
        <is>
          <t>Optimal</t>
        </is>
      </c>
      <c r="H10" s="4" t="inlineStr">
        <is>
          <t>Jakarta</t>
        </is>
      </c>
      <c r="I10" s="41" t="inlineStr">
        <is>
          <t>Active</t>
        </is>
      </c>
    </row>
    <row r="11" ht="20" customHeight="1">
      <c r="A11" s="5" t="inlineStr">
        <is>
          <t>Dewi Lestari</t>
        </is>
      </c>
      <c r="B11" s="6" t="inlineStr">
        <is>
          <t>Lead Project Manager</t>
        </is>
      </c>
      <c r="C11" s="6" t="inlineStr">
        <is>
          <t>Next-Gen Mobile App v4.0</t>
        </is>
      </c>
      <c r="D11" s="6" t="inlineStr">
        <is>
          <t>Omnichannel Portal</t>
        </is>
      </c>
      <c r="E11" s="46" t="n">
        <v>1.2</v>
      </c>
      <c r="F11" s="4" t="n">
        <v>192</v>
      </c>
      <c r="G11" s="48" t="inlineStr">
        <is>
          <t>Over-Allocated</t>
        </is>
      </c>
      <c r="H11" s="4" t="inlineStr">
        <is>
          <t>Jakarta</t>
        </is>
      </c>
      <c r="I11" s="41" t="inlineStr">
        <is>
          <t>Active</t>
        </is>
      </c>
    </row>
    <row r="12" ht="20" customHeight="1">
      <c r="A12" s="5" t="inlineStr">
        <is>
          <t>Rian Hidayat</t>
        </is>
      </c>
      <c r="B12" s="6" t="inlineStr">
        <is>
          <t>Lead Data Engineer</t>
        </is>
      </c>
      <c r="C12" s="6" t="inlineStr">
        <is>
          <t>Data Lakehouse Streaming</t>
        </is>
      </c>
      <c r="D12" s="6" t="inlineStr">
        <is>
          <t>None</t>
        </is>
      </c>
      <c r="E12" s="46" t="n">
        <v>0.9</v>
      </c>
      <c r="F12" s="4" t="n">
        <v>144</v>
      </c>
      <c r="G12" s="45" t="inlineStr">
        <is>
          <t>Optimal</t>
        </is>
      </c>
      <c r="H12" s="4" t="inlineStr">
        <is>
          <t>Bandung</t>
        </is>
      </c>
      <c r="I12" s="41" t="inlineStr">
        <is>
          <t>Active</t>
        </is>
      </c>
    </row>
    <row r="13" ht="20" customHeight="1">
      <c r="A13" s="5" t="inlineStr">
        <is>
          <t>Aditya Nugraha</t>
        </is>
      </c>
      <c r="B13" s="6" t="inlineStr">
        <is>
          <t>Cybersecurity Architect</t>
        </is>
      </c>
      <c r="C13" s="6" t="inlineStr">
        <is>
          <t>Zero Trust Identity</t>
        </is>
      </c>
      <c r="D13" s="6" t="inlineStr">
        <is>
          <t>Core Banking</t>
        </is>
      </c>
      <c r="E13" s="46" t="n">
        <v>1.15</v>
      </c>
      <c r="F13" s="4" t="n">
        <v>184</v>
      </c>
      <c r="G13" s="48" t="inlineStr">
        <is>
          <t>Over-Allocated</t>
        </is>
      </c>
      <c r="H13" s="4" t="inlineStr">
        <is>
          <t>Jakarta</t>
        </is>
      </c>
      <c r="I13" s="41" t="inlineStr">
        <is>
          <t>Active</t>
        </is>
      </c>
    </row>
    <row r="14" ht="20" customHeight="1">
      <c r="A14" s="5" t="inlineStr">
        <is>
          <t>Siti Aminah</t>
        </is>
      </c>
      <c r="B14" s="6" t="inlineStr">
        <is>
          <t>ERP Functional Consultant</t>
        </is>
      </c>
      <c r="C14" s="6" t="inlineStr">
        <is>
          <t>Enterprise ERP Upgrade</t>
        </is>
      </c>
      <c r="D14" s="6" t="inlineStr">
        <is>
          <t>None</t>
        </is>
      </c>
      <c r="E14" s="46" t="n">
        <v>1</v>
      </c>
      <c r="F14" s="4" t="n">
        <v>160</v>
      </c>
      <c r="G14" s="45" t="inlineStr">
        <is>
          <t>Optimal</t>
        </is>
      </c>
      <c r="H14" s="4" t="inlineStr">
        <is>
          <t>Surabaya</t>
        </is>
      </c>
      <c r="I14" s="41" t="inlineStr">
        <is>
          <t>Active</t>
        </is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1" t="inlineStr">
        <is>
          <t>💰 EARNED VALUE MANAGEMENT (EVM), CAPEX BUDGET &amp; COST PERFORMANCE</t>
        </is>
      </c>
    </row>
    <row r="3">
      <c r="B3" s="32" t="inlineStr">
        <is>
          <t>Total Portfolio Budget:</t>
        </is>
      </c>
      <c r="C3" s="54">
        <f>SUM(D10:D25)</f>
        <v/>
      </c>
      <c r="E3" s="32" t="inlineStr">
        <is>
          <t>Total Actual Spend:</t>
        </is>
      </c>
      <c r="F3" s="55">
        <f>SUM(E10:E25)</f>
        <v/>
      </c>
    </row>
    <row r="9" ht="24" customHeight="1">
      <c r="A9" s="38" t="inlineStr">
        <is>
          <t>PROJECT ID</t>
        </is>
      </c>
      <c r="B9" s="38" t="inlineStr">
        <is>
          <t>PROJECT NAME</t>
        </is>
      </c>
      <c r="C9" s="38" t="inlineStr">
        <is>
          <t>FUNDING TYPE</t>
        </is>
      </c>
      <c r="D9" s="38" t="inlineStr">
        <is>
          <t>BUDGET BAC ($)</t>
        </is>
      </c>
      <c r="E9" s="38" t="inlineStr">
        <is>
          <t>ACTUAL COST AC ($)</t>
        </is>
      </c>
      <c r="F9" s="38" t="inlineStr">
        <is>
          <t>VARIANCE ($)</t>
        </is>
      </c>
      <c r="G9" s="38" t="inlineStr">
        <is>
          <t>CPI (COST INDEX)</t>
        </is>
      </c>
      <c r="H9" s="38" t="inlineStr">
        <is>
          <t>SPI (SCHED INDEX)</t>
        </is>
      </c>
      <c r="I9" s="38" t="inlineStr">
        <is>
          <t>EVM HEALTH</t>
        </is>
      </c>
      <c r="J9" s="38" t="inlineStr">
        <is>
          <t>FINANCIAL STATUS</t>
        </is>
      </c>
    </row>
    <row r="10" ht="20" customHeight="1">
      <c r="A10" s="4" t="inlineStr">
        <is>
          <t>PRJ-101</t>
        </is>
      </c>
      <c r="B10" s="5" t="inlineStr">
        <is>
          <t>Core Banking Cloud Migration</t>
        </is>
      </c>
      <c r="C10" s="4" t="inlineStr">
        <is>
          <t>Capex</t>
        </is>
      </c>
      <c r="D10" s="56" t="n">
        <v>1850000</v>
      </c>
      <c r="E10" s="39" t="n">
        <v>1420000</v>
      </c>
      <c r="F10" s="40">
        <f>D10-E10</f>
        <v/>
      </c>
      <c r="G10" s="57" t="n">
        <v>1.05</v>
      </c>
      <c r="H10" s="58" t="n">
        <v>1.02</v>
      </c>
      <c r="I10" s="45" t="inlineStr">
        <is>
          <t>Optimal</t>
        </is>
      </c>
      <c r="J10" s="48" t="inlineStr">
        <is>
          <t>Under Budget</t>
        </is>
      </c>
    </row>
    <row r="11" ht="20" customHeight="1">
      <c r="A11" s="4" t="inlineStr">
        <is>
          <t>PRJ-102</t>
        </is>
      </c>
      <c r="B11" s="5" t="inlineStr">
        <is>
          <t>Next-Gen Mobile App v4.0</t>
        </is>
      </c>
      <c r="C11" s="4" t="inlineStr">
        <is>
          <t>Capex</t>
        </is>
      </c>
      <c r="D11" s="56" t="n">
        <v>950000</v>
      </c>
      <c r="E11" s="39" t="n">
        <v>840000</v>
      </c>
      <c r="F11" s="40">
        <f>D11-E11</f>
        <v/>
      </c>
      <c r="G11" s="57" t="n">
        <v>1.02</v>
      </c>
      <c r="H11" s="58" t="n">
        <v>0.98</v>
      </c>
      <c r="I11" s="45" t="inlineStr">
        <is>
          <t>Optimal</t>
        </is>
      </c>
      <c r="J11" s="45" t="inlineStr">
        <is>
          <t>On Track</t>
        </is>
      </c>
    </row>
    <row r="12" ht="20" customHeight="1">
      <c r="A12" s="4" t="inlineStr">
        <is>
          <t>PRJ-103</t>
        </is>
      </c>
      <c r="B12" s="5" t="inlineStr">
        <is>
          <t>Data Lakehouse Real-time Streaming</t>
        </is>
      </c>
      <c r="C12" s="4" t="inlineStr">
        <is>
          <t>Capex</t>
        </is>
      </c>
      <c r="D12" s="56" t="n">
        <v>1200000</v>
      </c>
      <c r="E12" s="39" t="n">
        <v>890000</v>
      </c>
      <c r="F12" s="40">
        <f>D12-E12</f>
        <v/>
      </c>
      <c r="G12" s="57" t="n">
        <v>1.08</v>
      </c>
      <c r="H12" s="58" t="n">
        <v>1.01</v>
      </c>
      <c r="I12" s="45" t="inlineStr">
        <is>
          <t>Optimal</t>
        </is>
      </c>
      <c r="J12" s="48" t="inlineStr">
        <is>
          <t>Under Budget</t>
        </is>
      </c>
    </row>
    <row r="13" ht="20" customHeight="1">
      <c r="A13" s="4" t="inlineStr">
        <is>
          <t>PRJ-104</t>
        </is>
      </c>
      <c r="B13" s="5" t="inlineStr">
        <is>
          <t>Zero Trust Identity Architecture</t>
        </is>
      </c>
      <c r="C13" s="4" t="inlineStr">
        <is>
          <t>Capex</t>
        </is>
      </c>
      <c r="D13" s="56" t="n">
        <v>780000</v>
      </c>
      <c r="E13" s="39" t="n">
        <v>520000</v>
      </c>
      <c r="F13" s="40">
        <f>D13-E13</f>
        <v/>
      </c>
      <c r="G13" s="57" t="n">
        <v>1.04</v>
      </c>
      <c r="H13" s="58" t="n">
        <v>1</v>
      </c>
      <c r="I13" s="45" t="inlineStr">
        <is>
          <t>Optimal</t>
        </is>
      </c>
      <c r="J13" s="48" t="inlineStr">
        <is>
          <t>Under Budget</t>
        </is>
      </c>
    </row>
    <row r="14" ht="20" customHeight="1">
      <c r="A14" s="4" t="inlineStr">
        <is>
          <t>PRJ-105</t>
        </is>
      </c>
      <c r="B14" s="5" t="inlineStr">
        <is>
          <t>Enterprise ERP SAP S/4HANA Upgrade</t>
        </is>
      </c>
      <c r="C14" s="4" t="inlineStr">
        <is>
          <t>Capex</t>
        </is>
      </c>
      <c r="D14" s="56" t="n">
        <v>3200000</v>
      </c>
      <c r="E14" s="39" t="n">
        <v>850000</v>
      </c>
      <c r="F14" s="40">
        <f>D14-E14</f>
        <v/>
      </c>
      <c r="G14" s="57" t="n">
        <v>0.92</v>
      </c>
      <c r="H14" s="58" t="n">
        <v>0.88</v>
      </c>
      <c r="I14" s="48" t="inlineStr">
        <is>
          <t>At Risk</t>
        </is>
      </c>
      <c r="J14" s="47" t="inlineStr">
        <is>
          <t>Over Budget</t>
        </is>
      </c>
    </row>
  </sheetData>
  <mergeCells count="1">
    <mergeCell ref="A1:J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2" t="inlineStr">
        <is>
          <t>📝 CHANGE REQUEST (CR) LOG &amp; SCOPE VARIATION GOVERNANCE</t>
        </is>
      </c>
    </row>
    <row r="9" ht="24" customHeight="1">
      <c r="A9" s="3" t="inlineStr">
        <is>
          <t>CR ID</t>
        </is>
      </c>
      <c r="B9" s="3" t="inlineStr">
        <is>
          <t>PROJECT NAME</t>
        </is>
      </c>
      <c r="C9" s="3" t="inlineStr">
        <is>
          <t>CHANGE DESCRIPTION</t>
        </is>
      </c>
      <c r="D9" s="3" t="inlineStr">
        <is>
          <t>COST IMPACT ($)</t>
        </is>
      </c>
      <c r="E9" s="3" t="inlineStr">
        <is>
          <t>SCHEDULE IMPACT (DAYS)</t>
        </is>
      </c>
      <c r="F9" s="3" t="inlineStr">
        <is>
          <t>REASON FOR CHANGE</t>
        </is>
      </c>
      <c r="G9" s="3" t="inlineStr">
        <is>
          <t>CCB APPROVAL</t>
        </is>
      </c>
      <c r="H9" s="3" t="inlineStr">
        <is>
          <t>STATUS</t>
        </is>
      </c>
      <c r="I9" s="3" t="inlineStr">
        <is>
          <t>DECISION DATE</t>
        </is>
      </c>
    </row>
    <row r="10" ht="20" customHeight="1">
      <c r="A10" s="4" t="inlineStr">
        <is>
          <t>CR-101</t>
        </is>
      </c>
      <c r="B10" s="5" t="inlineStr">
        <is>
          <t>Core Banking Cloud Migration</t>
        </is>
      </c>
      <c r="C10" s="6" t="inlineStr">
        <is>
          <t>Add read-replica in secondary region for disaster recovery</t>
        </is>
      </c>
      <c r="D10" s="56" t="n">
        <v>45000</v>
      </c>
      <c r="E10" s="4" t="n">
        <v>14</v>
      </c>
      <c r="F10" s="6" t="inlineStr">
        <is>
          <t>Security &amp; Compliance Mandate</t>
        </is>
      </c>
      <c r="G10" s="45" t="inlineStr">
        <is>
          <t>Approved</t>
        </is>
      </c>
      <c r="H10" s="41" t="inlineStr">
        <is>
          <t>Implemented</t>
        </is>
      </c>
      <c r="I10" s="4" t="inlineStr">
        <is>
          <t>2026-09-10</t>
        </is>
      </c>
    </row>
    <row r="11" ht="20" customHeight="1">
      <c r="A11" s="4" t="inlineStr">
        <is>
          <t>CR-102</t>
        </is>
      </c>
      <c r="B11" s="5" t="inlineStr">
        <is>
          <t>Next-Gen Mobile App v4.0</t>
        </is>
      </c>
      <c r="C11" s="6" t="inlineStr">
        <is>
          <t>Biometric face liveness verification integration</t>
        </is>
      </c>
      <c r="D11" s="56" t="n">
        <v>28000</v>
      </c>
      <c r="E11" s="4" t="n">
        <v>7</v>
      </c>
      <c r="F11" s="6" t="inlineStr">
        <is>
          <t>Fraud Prevention Policy</t>
        </is>
      </c>
      <c r="G11" s="45" t="inlineStr">
        <is>
          <t>Approved</t>
        </is>
      </c>
      <c r="H11" s="41" t="inlineStr">
        <is>
          <t>In Progress</t>
        </is>
      </c>
      <c r="I11" s="4" t="inlineStr">
        <is>
          <t>2026-09-25</t>
        </is>
      </c>
    </row>
    <row r="12" ht="20" customHeight="1">
      <c r="A12" s="4" t="inlineStr">
        <is>
          <t>CR-103</t>
        </is>
      </c>
      <c r="B12" s="5" t="inlineStr">
        <is>
          <t>Enterprise ERP SAP S/4HANA Upgrade</t>
        </is>
      </c>
      <c r="C12" s="6" t="inlineStr">
        <is>
          <t>Custom logistics warehouse reporting module</t>
        </is>
      </c>
      <c r="D12" s="56" t="n">
        <v>65000</v>
      </c>
      <c r="E12" s="4" t="n">
        <v>30</v>
      </c>
      <c r="F12" s="6" t="inlineStr">
        <is>
          <t>Scope Creep from Business Unit</t>
        </is>
      </c>
      <c r="G12" s="48" t="inlineStr">
        <is>
          <t>In Review</t>
        </is>
      </c>
      <c r="H12" s="41" t="inlineStr">
        <is>
          <t>Evaluating</t>
        </is>
      </c>
      <c r="I12" s="4" t="inlineStr">
        <is>
          <t>2026-10-05</t>
        </is>
      </c>
    </row>
  </sheetData>
  <mergeCells count="1">
    <mergeCell ref="A1:I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🤝 VENDOR SOW DELIVERABLES, ACCEPTANCE &amp; RETAINAGE</t>
        </is>
      </c>
    </row>
    <row r="9" ht="24" customHeight="1">
      <c r="A9" s="38" t="inlineStr">
        <is>
          <t>SOW ID</t>
        </is>
      </c>
      <c r="B9" s="38" t="inlineStr">
        <is>
          <t>VENDOR NAME</t>
        </is>
      </c>
      <c r="C9" s="38" t="inlineStr">
        <is>
          <t>PROJECT NAME</t>
        </is>
      </c>
      <c r="D9" s="38" t="inlineStr">
        <is>
          <t>MILESTONE DELIVERABLE</t>
        </is>
      </c>
      <c r="E9" s="38" t="inlineStr">
        <is>
          <t>CONTRACT VALUE ($)</t>
        </is>
      </c>
      <c r="F9" s="38" t="inlineStr">
        <is>
          <t>DUE DATE</t>
        </is>
      </c>
      <c r="G9" s="38" t="inlineStr">
        <is>
          <t>ACCEPTANCE SIGN-OFF</t>
        </is>
      </c>
      <c r="H9" s="38" t="inlineStr">
        <is>
          <t>RETAINAGE ($)</t>
        </is>
      </c>
      <c r="I9" s="38" t="inlineStr">
        <is>
          <t>STATUS</t>
        </is>
      </c>
    </row>
    <row r="10" ht="20" customHeight="1">
      <c r="A10" s="4" t="inlineStr">
        <is>
          <t>SOW-01</t>
        </is>
      </c>
      <c r="B10" s="5" t="inlineStr">
        <is>
          <t>Accenture Cloud Services</t>
        </is>
      </c>
      <c r="C10" s="6" t="inlineStr">
        <is>
          <t>Core Banking Cloud Migration</t>
        </is>
      </c>
      <c r="D10" s="6" t="inlineStr">
        <is>
          <t>Infrastructure as Code Staging Repo</t>
        </is>
      </c>
      <c r="E10" s="56" t="n">
        <v>250000</v>
      </c>
      <c r="F10" s="4" t="inlineStr">
        <is>
          <t>2026-08-31</t>
        </is>
      </c>
      <c r="G10" s="45" t="inlineStr">
        <is>
          <t>Accepted</t>
        </is>
      </c>
      <c r="H10" s="39" t="n">
        <v>25000</v>
      </c>
      <c r="I10" s="45" t="inlineStr">
        <is>
          <t>Approved</t>
        </is>
      </c>
    </row>
    <row r="11" ht="20" customHeight="1">
      <c r="A11" s="4" t="inlineStr">
        <is>
          <t>SOW-02</t>
        </is>
      </c>
      <c r="B11" s="5" t="inlineStr">
        <is>
          <t>Thoughtworks Digital</t>
        </is>
      </c>
      <c r="C11" s="6" t="inlineStr">
        <is>
          <t>Next-Gen Mobile App v4.0</t>
        </is>
      </c>
      <c r="D11" s="6" t="inlineStr">
        <is>
          <t>Core Design System &amp; Flutter Architecture</t>
        </is>
      </c>
      <c r="E11" s="56" t="n">
        <v>180000</v>
      </c>
      <c r="F11" s="4" t="inlineStr">
        <is>
          <t>2026-09-30</t>
        </is>
      </c>
      <c r="G11" s="45" t="inlineStr">
        <is>
          <t>Accepted</t>
        </is>
      </c>
      <c r="H11" s="39" t="n">
        <v>18000</v>
      </c>
      <c r="I11" s="45" t="inlineStr">
        <is>
          <t>Approved</t>
        </is>
      </c>
    </row>
    <row r="12" ht="20" customHeight="1">
      <c r="A12" s="4" t="inlineStr">
        <is>
          <t>SOW-03</t>
        </is>
      </c>
      <c r="B12" s="5" t="inlineStr">
        <is>
          <t>Infosys Enterprise</t>
        </is>
      </c>
      <c r="C12" s="6" t="inlineStr">
        <is>
          <t>Enterprise ERP SAP Upgrade</t>
        </is>
      </c>
      <c r="D12" s="6" t="inlineStr">
        <is>
          <t>Blueprinting &amp; Data Migration Scripts</t>
        </is>
      </c>
      <c r="E12" s="56" t="n">
        <v>420000</v>
      </c>
      <c r="F12" s="4" t="inlineStr">
        <is>
          <t>2026-10-31</t>
        </is>
      </c>
      <c r="G12" s="48" t="inlineStr">
        <is>
          <t>In Review</t>
        </is>
      </c>
      <c r="H12" s="39" t="n">
        <v>42000</v>
      </c>
      <c r="I12" s="48" t="inlineStr">
        <is>
          <t>In Review</t>
        </is>
      </c>
    </row>
  </sheetData>
  <mergeCells count="1">
    <mergeCell ref="A1:I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30" customWidth="1" min="4" max="4"/>
    <col width="28" customWidth="1" min="5" max="5"/>
    <col width="28" customWidth="1" min="6" max="6"/>
    <col width="18" customWidth="1" min="7" max="7"/>
    <col width="18" customWidth="1" min="8" max="8"/>
  </cols>
  <sheetData>
    <row r="1" ht="35" customHeight="1">
      <c r="A1" s="42" t="inlineStr">
        <is>
          <t>🏛️ STEERING COMMITTEE (STEERCO) EXECUTIVE GOVERNANCE LOG</t>
        </is>
      </c>
    </row>
    <row r="9" ht="24" customHeight="1">
      <c r="A9" s="3" t="inlineStr">
        <is>
          <t>PROJECT ID</t>
        </is>
      </c>
      <c r="B9" s="3" t="inlineStr">
        <is>
          <t>PROJECT NAME</t>
        </is>
      </c>
      <c r="C9" s="3" t="inlineStr">
        <is>
          <t>EXECUTIVE SPONSOR</t>
        </is>
      </c>
      <c r="D9" s="3" t="inlineStr">
        <is>
          <t>KEY MILESTONES ACHIEVED</t>
        </is>
      </c>
      <c r="E9" s="3" t="inlineStr">
        <is>
          <t>RED FLAGS / ESCALATIONS</t>
        </is>
      </c>
      <c r="F9" s="3" t="inlineStr">
        <is>
          <t>DECISIONS REQUIRED</t>
        </is>
      </c>
      <c r="G9" s="3" t="inlineStr">
        <is>
          <t>NEXT REVIEW DATE</t>
        </is>
      </c>
      <c r="H9" s="3" t="inlineStr">
        <is>
          <t>RAG HEALTH</t>
        </is>
      </c>
    </row>
    <row r="10" ht="20" customHeight="1">
      <c r="A10" s="4" t="inlineStr">
        <is>
          <t>PRJ-101</t>
        </is>
      </c>
      <c r="B10" s="5" t="inlineStr">
        <is>
          <t>Core Banking Cloud Migration</t>
        </is>
      </c>
      <c r="C10" s="6" t="inlineStr">
        <is>
          <t>CIO Office</t>
        </is>
      </c>
      <c r="D10" s="6" t="inlineStr">
        <is>
          <t>Stage 2 cutover completed without downtime</t>
        </is>
      </c>
      <c r="E10" s="6" t="inlineStr">
        <is>
          <t>None</t>
        </is>
      </c>
      <c r="F10" s="6" t="inlineStr">
        <is>
          <t>Approve Phase 3 production launch date</t>
        </is>
      </c>
      <c r="G10" s="4" t="inlineStr">
        <is>
          <t>2026-11-05</t>
        </is>
      </c>
      <c r="H10" s="45" t="inlineStr">
        <is>
          <t>On Track</t>
        </is>
      </c>
    </row>
    <row r="11" ht="20" customHeight="1">
      <c r="A11" s="4" t="inlineStr">
        <is>
          <t>PRJ-102</t>
        </is>
      </c>
      <c r="B11" s="5" t="inlineStr">
        <is>
          <t>Next-Gen Mobile App v4.0</t>
        </is>
      </c>
      <c r="C11" s="6" t="inlineStr">
        <is>
          <t>VP Digital</t>
        </is>
      </c>
      <c r="D11" s="6" t="inlineStr">
        <is>
          <t>UAT completed with 98% pass rate</t>
        </is>
      </c>
      <c r="E11" s="6" t="inlineStr">
        <is>
          <t>Third-party KYC API SLA risk</t>
        </is>
      </c>
      <c r="F11" s="6" t="inlineStr">
        <is>
          <t>Approve soft-launch employee beta test</t>
        </is>
      </c>
      <c r="G11" s="4" t="inlineStr">
        <is>
          <t>2026-10-28</t>
        </is>
      </c>
      <c r="H11" s="45" t="inlineStr">
        <is>
          <t>On Track</t>
        </is>
      </c>
    </row>
    <row r="12" ht="20" customHeight="1">
      <c r="A12" s="4" t="inlineStr">
        <is>
          <t>PRJ-105</t>
        </is>
      </c>
      <c r="B12" s="5" t="inlineStr">
        <is>
          <t>Enterprise ERP SAP Upgrade</t>
        </is>
      </c>
      <c r="C12" s="6" t="inlineStr">
        <is>
          <t>CFO Office</t>
        </is>
      </c>
      <c r="D12" s="6" t="inlineStr">
        <is>
          <t>Initial architectural blueprint finalized</t>
        </is>
      </c>
      <c r="E12" s="6" t="inlineStr">
        <is>
          <t>Budget variance currently exceeds 8%</t>
        </is>
      </c>
      <c r="F12" s="6" t="inlineStr">
        <is>
          <t>Review CR-103 scope expansion</t>
        </is>
      </c>
      <c r="G12" s="4" t="inlineStr">
        <is>
          <t>2026-11-02</t>
        </is>
      </c>
      <c r="H12" s="48" t="inlineStr">
        <is>
          <t>At Risk</t>
        </is>
      </c>
    </row>
  </sheetData>
  <mergeCells count="1"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📈 BUSINESS VALUE, BENEFITS REALIZATION &amp; ROI TRACKER</t>
        </is>
      </c>
    </row>
    <row r="3">
      <c r="B3" s="32" t="inlineStr">
        <is>
          <t>Total Projected Benefit ($):</t>
        </is>
      </c>
      <c r="C3" s="55">
        <f>SUM(D10:D25)</f>
        <v/>
      </c>
    </row>
    <row r="9" ht="24" customHeight="1">
      <c r="A9" s="38" t="inlineStr">
        <is>
          <t>PROJECT ID</t>
        </is>
      </c>
      <c r="B9" s="38" t="inlineStr">
        <is>
          <t>PROJECT NAME</t>
        </is>
      </c>
      <c r="C9" s="38" t="inlineStr">
        <is>
          <t>BENEFIT CATEGORY</t>
        </is>
      </c>
      <c r="D9" s="38" t="inlineStr">
        <is>
          <t>PROJECTED ANNUAL VALUE ($)</t>
        </is>
      </c>
      <c r="E9" s="38" t="inlineStr">
        <is>
          <t>REALIZED VALUE ($)</t>
        </is>
      </c>
      <c r="F9" s="38" t="inlineStr">
        <is>
          <t>PAYBACK PERIOD (MONTHS)</t>
        </is>
      </c>
      <c r="G9" s="38" t="inlineStr">
        <is>
          <t>EST. ROI %</t>
        </is>
      </c>
      <c r="H9" s="38" t="inlineStr">
        <is>
          <t>BENEFIT STATUS</t>
        </is>
      </c>
    </row>
    <row r="10" ht="20" customHeight="1">
      <c r="A10" s="4" t="inlineStr">
        <is>
          <t>PRJ-101</t>
        </is>
      </c>
      <c r="B10" s="5" t="inlineStr">
        <is>
          <t>Core Banking Cloud Migration</t>
        </is>
      </c>
      <c r="C10" s="6" t="inlineStr">
        <is>
          <t>Datacenter License Reduction</t>
        </is>
      </c>
      <c r="D10" s="56" t="n">
        <v>850000</v>
      </c>
      <c r="E10" s="39" t="n">
        <v>420000</v>
      </c>
      <c r="F10" s="4" t="n">
        <v>18</v>
      </c>
      <c r="G10" s="51" t="n">
        <v>2.45</v>
      </c>
      <c r="H10" s="41" t="inlineStr">
        <is>
          <t>Realizing</t>
        </is>
      </c>
    </row>
    <row r="11" ht="20" customHeight="1">
      <c r="A11" s="4" t="inlineStr">
        <is>
          <t>PRJ-102</t>
        </is>
      </c>
      <c r="B11" s="5" t="inlineStr">
        <is>
          <t>Next-Gen Mobile App v4.0</t>
        </is>
      </c>
      <c r="C11" s="6" t="inlineStr">
        <is>
          <t>Customer Conversion Uplift</t>
        </is>
      </c>
      <c r="D11" s="56" t="n">
        <v>1200000</v>
      </c>
      <c r="E11" s="39" t="n">
        <v>150000</v>
      </c>
      <c r="F11" s="4" t="n">
        <v>12</v>
      </c>
      <c r="G11" s="51" t="n">
        <v>3.1</v>
      </c>
      <c r="H11" s="45" t="inlineStr">
        <is>
          <t>On Track</t>
        </is>
      </c>
    </row>
    <row r="12" ht="20" customHeight="1">
      <c r="A12" s="4" t="inlineStr">
        <is>
          <t>PRJ-103</t>
        </is>
      </c>
      <c r="B12" s="5" t="inlineStr">
        <is>
          <t>Data Lakehouse Real-time Streaming</t>
        </is>
      </c>
      <c r="C12" s="6" t="inlineStr">
        <is>
          <t>Manual Reporting Time Saved</t>
        </is>
      </c>
      <c r="D12" s="56" t="n">
        <v>450000</v>
      </c>
      <c r="E12" s="39" t="n">
        <v>220000</v>
      </c>
      <c r="F12" s="4" t="n">
        <v>14</v>
      </c>
      <c r="G12" s="51" t="n">
        <v>1.85</v>
      </c>
      <c r="H12" s="41" t="inlineStr">
        <is>
          <t>Realizing</t>
        </is>
      </c>
    </row>
    <row r="13" ht="20" customHeight="1">
      <c r="A13" s="4" t="inlineStr">
        <is>
          <t>PRJ-104</t>
        </is>
      </c>
      <c r="B13" s="5" t="inlineStr">
        <is>
          <t>Zero Trust Identity Architecture</t>
        </is>
      </c>
      <c r="C13" s="6" t="inlineStr">
        <is>
          <t>Security Breach Mitigation</t>
        </is>
      </c>
      <c r="D13" s="56" t="n">
        <v>600000</v>
      </c>
      <c r="E13" s="39" t="n">
        <v>300000</v>
      </c>
      <c r="F13" s="4" t="n">
        <v>20</v>
      </c>
      <c r="G13" s="51" t="n">
        <v>1.5</v>
      </c>
      <c r="H13" s="41" t="inlineStr">
        <is>
          <t>Realizing</t>
        </is>
      </c>
    </row>
  </sheetData>
  <mergeCells count="1"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2" t="inlineStr">
        <is>
          <t>🧪 QUALITY GATES, USER ACCEPTANCE TESTING (UAT) &amp; GO/NO-GO</t>
        </is>
      </c>
    </row>
    <row r="9" ht="24" customHeight="1">
      <c r="A9" s="3" t="inlineStr">
        <is>
          <t>GATE ID</t>
        </is>
      </c>
      <c r="B9" s="3" t="inlineStr">
        <is>
          <t>PROJECT NAME</t>
        </is>
      </c>
      <c r="C9" s="3" t="inlineStr">
        <is>
          <t>TESTING PHASE</t>
        </is>
      </c>
      <c r="D9" s="3" t="inlineStr">
        <is>
          <t>TEST CASES TOTAL</t>
        </is>
      </c>
      <c r="E9" s="3" t="inlineStr">
        <is>
          <t>PASSED CASES</t>
        </is>
      </c>
      <c r="F9" s="3" t="inlineStr">
        <is>
          <t>FAILED CASES</t>
        </is>
      </c>
      <c r="G9" s="3" t="inlineStr">
        <is>
          <t>PASS RATE %</t>
        </is>
      </c>
      <c r="H9" s="3" t="inlineStr">
        <is>
          <t>BLOCKER DEFECTS</t>
        </is>
      </c>
      <c r="I9" s="3" t="inlineStr">
        <is>
          <t>DECISION</t>
        </is>
      </c>
    </row>
    <row r="10" ht="20" customHeight="1">
      <c r="A10" s="4" t="inlineStr">
        <is>
          <t>QG-101</t>
        </is>
      </c>
      <c r="B10" s="5" t="inlineStr">
        <is>
          <t>Core Banking Cloud Migration</t>
        </is>
      </c>
      <c r="C10" s="6" t="inlineStr">
        <is>
          <t>System Integration Test (SIT)</t>
        </is>
      </c>
      <c r="D10" s="4" t="n">
        <v>1250</v>
      </c>
      <c r="E10" s="4" t="n">
        <v>1240</v>
      </c>
      <c r="F10" s="4" t="n">
        <v>10</v>
      </c>
      <c r="G10" s="51">
        <f>E10/D10</f>
        <v/>
      </c>
      <c r="H10" s="4" t="n">
        <v>0</v>
      </c>
      <c r="I10" s="45" t="inlineStr">
        <is>
          <t>Go</t>
        </is>
      </c>
    </row>
    <row r="11" ht="20" customHeight="1">
      <c r="A11" s="4" t="inlineStr">
        <is>
          <t>QG-102</t>
        </is>
      </c>
      <c r="B11" s="5" t="inlineStr">
        <is>
          <t>Next-Gen Mobile App v4.0</t>
        </is>
      </c>
      <c r="C11" s="6" t="inlineStr">
        <is>
          <t>User Acceptance Test (UAT)</t>
        </is>
      </c>
      <c r="D11" s="4" t="n">
        <v>680</v>
      </c>
      <c r="E11" s="4" t="n">
        <v>672</v>
      </c>
      <c r="F11" s="4" t="n">
        <v>8</v>
      </c>
      <c r="G11" s="51">
        <f>E11/D11</f>
        <v/>
      </c>
      <c r="H11" s="4" t="n">
        <v>0</v>
      </c>
      <c r="I11" s="45" t="inlineStr">
        <is>
          <t>Go</t>
        </is>
      </c>
    </row>
    <row r="12" ht="20" customHeight="1">
      <c r="A12" s="4" t="inlineStr">
        <is>
          <t>QG-103</t>
        </is>
      </c>
      <c r="B12" s="5" t="inlineStr">
        <is>
          <t>Data Lakehouse Real-time Streaming</t>
        </is>
      </c>
      <c r="C12" s="6" t="inlineStr">
        <is>
          <t>End-to-End Load Testing</t>
        </is>
      </c>
      <c r="D12" s="4" t="n">
        <v>450</v>
      </c>
      <c r="E12" s="4" t="n">
        <v>435</v>
      </c>
      <c r="F12" s="4" t="n">
        <v>15</v>
      </c>
      <c r="G12" s="51">
        <f>E12/D12</f>
        <v/>
      </c>
      <c r="H12" s="4" t="n">
        <v>1</v>
      </c>
      <c r="I12" s="48" t="inlineStr">
        <is>
          <t>At Risk</t>
        </is>
      </c>
    </row>
  </sheetData>
  <mergeCells count="1">
    <mergeCell ref="A1:I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PMO DELIVERY MATURITY &amp; PERFORMANCE SCORECARD</t>
        </is>
      </c>
    </row>
    <row r="4" ht="24" customHeight="1">
      <c r="A4" s="38" t="inlineStr">
        <is>
          <t>PERSPECTIVE</t>
        </is>
      </c>
      <c r="B4" s="38" t="inlineStr">
        <is>
          <t>STRATEGIC OBJECTIVE</t>
        </is>
      </c>
      <c r="C4" s="38" t="inlineStr">
        <is>
          <t>TARGET KPI</t>
        </is>
      </c>
      <c r="D4" s="38" t="inlineStr">
        <is>
          <t>ACTUAL ACHIEVED</t>
        </is>
      </c>
      <c r="E4" s="38" t="inlineStr">
        <is>
          <t>WEIGHT</t>
        </is>
      </c>
      <c r="F4" s="38" t="inlineStr">
        <is>
          <t>SCORE (0-100)</t>
        </is>
      </c>
      <c r="G4" s="38" t="inlineStr">
        <is>
          <t>WEIGHTED SCORE</t>
        </is>
      </c>
      <c r="H4" s="38" t="inlineStr">
        <is>
          <t>RAG STATUS</t>
        </is>
      </c>
    </row>
    <row r="5" ht="22" customHeight="1">
      <c r="A5" s="5" t="inlineStr">
        <is>
          <t>Portfolio Schedule</t>
        </is>
      </c>
      <c r="B5" s="6" t="inlineStr">
        <is>
          <t>Achieve &gt; 85% milestones delivered on baseline schedule</t>
        </is>
      </c>
      <c r="C5" s="4" t="inlineStr">
        <is>
          <t>&gt;= 85.0%</t>
        </is>
      </c>
      <c r="D5" s="49" t="inlineStr">
        <is>
          <t>88.2%</t>
        </is>
      </c>
      <c r="E5" s="59" t="n">
        <v>0.25</v>
      </c>
      <c r="F5" s="4" t="n">
        <v>92</v>
      </c>
      <c r="G5" s="60">
        <f>E5*F5</f>
        <v/>
      </c>
      <c r="H5" s="45" t="inlineStr">
        <is>
          <t>Optimal</t>
        </is>
      </c>
    </row>
    <row r="6" ht="22" customHeight="1">
      <c r="A6" s="5" t="inlineStr">
        <is>
          <t>Financial EVM</t>
        </is>
      </c>
      <c r="B6" s="6" t="inlineStr">
        <is>
          <t>Deliver portfolio with Cost Performance Index (CPI) &gt;= 1.0</t>
        </is>
      </c>
      <c r="C6" s="4" t="inlineStr">
        <is>
          <t>&gt;= 1.00</t>
        </is>
      </c>
      <c r="D6" s="49">
        <f>'Project Budgets vs Actual'!G10</f>
        <v/>
      </c>
      <c r="E6" s="59" t="n">
        <v>0.25</v>
      </c>
      <c r="F6" s="4" t="n">
        <v>95</v>
      </c>
      <c r="G6" s="60">
        <f>E6*F6</f>
        <v/>
      </c>
      <c r="H6" s="45" t="inlineStr">
        <is>
          <t>Optimal</t>
        </is>
      </c>
    </row>
    <row r="7" ht="22" customHeight="1">
      <c r="A7" s="5" t="inlineStr">
        <is>
          <t>Agile Predictability</t>
        </is>
      </c>
      <c r="B7" s="6" t="inlineStr">
        <is>
          <t>Squad sprint story point predictability &gt;= 85%</t>
        </is>
      </c>
      <c r="C7" s="4" t="inlineStr">
        <is>
          <t>&gt;= 85.0%</t>
        </is>
      </c>
      <c r="D7" s="49">
        <f>'Agile Sprints &amp; Delivery'!G10</f>
        <v/>
      </c>
      <c r="E7" s="59" t="n">
        <v>0.2</v>
      </c>
      <c r="F7" s="4" t="n">
        <v>96</v>
      </c>
      <c r="G7" s="60">
        <f>E7*F7</f>
        <v/>
      </c>
      <c r="H7" s="45" t="inlineStr">
        <is>
          <t>Optimal</t>
        </is>
      </c>
    </row>
    <row r="8" ht="22" customHeight="1">
      <c r="A8" s="5" t="inlineStr">
        <is>
          <t>Risk Governance</t>
        </is>
      </c>
      <c r="B8" s="6" t="inlineStr">
        <is>
          <t>Remediate 100% of critical RAID blockers within 14 days</t>
        </is>
      </c>
      <c r="C8" s="4" t="inlineStr">
        <is>
          <t>100.0%</t>
        </is>
      </c>
      <c r="D8" s="49" t="inlineStr">
        <is>
          <t>94.0%</t>
        </is>
      </c>
      <c r="E8" s="59" t="n">
        <v>0.15</v>
      </c>
      <c r="F8" s="4" t="n">
        <v>90</v>
      </c>
      <c r="G8" s="60">
        <f>E8*F8</f>
        <v/>
      </c>
      <c r="H8" s="45" t="inlineStr">
        <is>
          <t>Optimal</t>
        </is>
      </c>
    </row>
    <row r="9" ht="22" customHeight="1">
      <c r="A9" s="5" t="inlineStr">
        <is>
          <t>Business Value &amp; ROI</t>
        </is>
      </c>
      <c r="B9" s="6" t="inlineStr">
        <is>
          <t>Achieve target ROI within 18 months of go-live</t>
        </is>
      </c>
      <c r="C9" s="4" t="inlineStr">
        <is>
          <t>&gt;= 100.0%</t>
        </is>
      </c>
      <c r="D9" s="49" t="inlineStr">
        <is>
          <t>142.5%</t>
        </is>
      </c>
      <c r="E9" s="59" t="n">
        <v>0.15</v>
      </c>
      <c r="F9" s="4" t="n">
        <v>94</v>
      </c>
      <c r="G9" s="60">
        <f>E9*F9</f>
        <v/>
      </c>
      <c r="H9" s="45" t="inlineStr">
        <is>
          <t>Optimal</t>
        </is>
      </c>
    </row>
    <row r="10">
      <c r="A10" s="61" t="inlineStr">
        <is>
          <t>OVERALL IT PMO MATURITY INDEX</t>
        </is>
      </c>
      <c r="E10" s="62">
        <f>SUM(E5:E9)</f>
        <v/>
      </c>
      <c r="G10" s="63">
        <f>SUM(G5:G9)</f>
        <v/>
      </c>
      <c r="H10" s="41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2026-10-18T14:36:27Z</dcterms:modified>
</cp:coreProperties>
</file>