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QE Dashboard" sheetId="2" state="visible" r:id="rId2"/>
    <sheet name="Test Automation Execution" sheetId="3" state="visible" r:id="rId3"/>
    <sheet name="Defect Density &amp; Severity" sheetId="4" state="visible" r:id="rId4"/>
    <sheet name="Flaky Test Quarantine" sheetId="5" state="visible" r:id="rId5"/>
    <sheet name="Regression Test Run Duration" sheetId="6" state="visible" r:id="rId6"/>
    <sheet name="Performance &amp; Load Test" sheetId="7" state="visible" r:id="rId7"/>
    <sheet name="Mobile Matrix Testing" sheetId="8" state="visible" r:id="rId8"/>
    <sheet name="Defect Leakage Production" sheetId="9" state="visible" r:id="rId9"/>
    <sheet name="API Contract Testing" sheetId="10" state="visible" r:id="rId10"/>
    <sheet name="Security DAST SAST Testing" sheetId="11" state="visible" r:id="rId11"/>
    <sheet name="UAT Business Sign-off" sheetId="12" state="visible" r:id="rId12"/>
    <sheet name="Test Environment &amp; Mocks" sheetId="13" state="visible" r:id="rId13"/>
    <sheet name="Strategic QE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9">
    <numFmt numFmtId="164" formatCode="0.0%"/>
    <numFmt numFmtId="165" formatCode="0 &quot;ms&quot;"/>
    <numFmt numFmtId="166" formatCode="0.0 &quot;Mins&quot;"/>
    <numFmt numFmtId="167" formatCode="#,##0.0"/>
    <numFmt numFmtId="168" formatCode="0 &quot;Bugs&quot;"/>
    <numFmt numFmtId="169" formatCode="0 &quot;Critical&quot;"/>
    <numFmt numFmtId="170" formatCode="0 &quot;Blockers&quot;"/>
    <numFmt numFmtId="171" formatCode="0.00 &quot;per KLOC&quot;"/>
    <numFmt numFmtId="172" formatCode="0 &quot;Tests&quot;"/>
    <numFmt numFmtId="173" formatCode="0 &quot;Quarantined&quot;"/>
    <numFmt numFmtId="174" formatCode="0 &quot;Fixed&quot;"/>
    <numFmt numFmtId="175" formatCode="0 &quot;Pipelines&quot;"/>
    <numFmt numFmtId="176" formatCode="$#,##0.00"/>
    <numFmt numFmtId="177" formatCode="#,##0 &quot;RPS&quot;"/>
    <numFmt numFmtId="178" formatCode="0 &quot;Devices&quot;"/>
    <numFmt numFmtId="179" formatCode="0.000%"/>
    <numFmt numFmtId="180" formatCode="0 &quot;Releases&quot;"/>
    <numFmt numFmtId="181" formatCode="0 &quot;Escapes&quot;"/>
    <numFmt numFmtId="182" formatCode="0 &quot;Contracts&quot;"/>
    <numFmt numFmtId="183" formatCode="0 &quot;Breaks&quot;"/>
    <numFmt numFmtId="184" formatCode="0 &quot;Codebases&quot;"/>
    <numFmt numFmtId="185" formatCode="0 &quot;High&quot;"/>
    <numFmt numFmtId="186" formatCode="0 &quot;Campaigns&quot;"/>
    <numFmt numFmtId="187" formatCode="#,##0 &quot;Stories&quot;"/>
    <numFmt numFmtId="188" formatCode="0 &quot;Features&quot;"/>
    <numFmt numFmtId="189" formatCode="0 &quot;Environments&quot;"/>
    <numFmt numFmtId="190" formatCode="0&quot;%&quot;"/>
    <numFmt numFmtId="191" formatCode="0.0"/>
    <numFmt numFmtId="192" formatCode="0.0&quot;%&quot;"/>
  </numFmts>
  <fonts count="2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64748B"/>
      <sz val="9"/>
    </font>
    <font>
      <name val="Calibri"/>
      <b val="1"/>
      <color rgb="00FFFFFF"/>
      <sz val="9"/>
    </font>
    <font>
      <name val="Calibri"/>
      <color rgb="00000000"/>
      <sz val="9"/>
    </font>
    <font>
      <name val="Calibri"/>
      <b val="1"/>
      <color rgb="00000000"/>
      <sz val="9"/>
    </font>
    <font>
      <name val="Calibri"/>
      <b val="1"/>
      <color rgb="0010B981"/>
      <sz val="8"/>
    </font>
    <font>
      <name val="Calibri"/>
      <b val="1"/>
      <color rgb="000F172A"/>
      <sz val="16"/>
    </font>
    <font>
      <name val="Calibri"/>
      <b val="1"/>
      <color rgb="00E11D48"/>
      <sz val="8"/>
    </font>
    <font>
      <name val="Calibri"/>
      <b val="1"/>
      <color rgb="00F59E0B"/>
      <sz val="8"/>
    </font>
    <font>
      <name val="Calibri"/>
      <b val="1"/>
      <color rgb="00334155"/>
      <sz val="8"/>
    </font>
    <font>
      <name val="Calibri"/>
      <b val="1"/>
      <color rgb="002563EB"/>
      <sz val="8"/>
    </font>
    <font>
      <name val="Calibri"/>
      <b val="1"/>
      <color rgb="00FFFFFF"/>
      <sz val="8"/>
    </font>
    <font>
      <name val="Calibri"/>
      <color rgb="00000000"/>
      <sz val="8"/>
    </font>
    <font>
      <name val="Calibri"/>
      <b val="1"/>
      <color rgb="00FFFFFF"/>
      <sz val="11"/>
    </font>
    <font>
      <name val="Calibri"/>
      <b val="1"/>
      <color rgb="00166534"/>
      <sz val="9"/>
    </font>
    <font>
      <name val="Calibri"/>
      <b val="1"/>
      <color rgb="0092400E"/>
      <sz val="9"/>
    </font>
    <font>
      <name val="Calibri"/>
      <b val="1"/>
      <color rgb="00FFFFFF"/>
      <sz val="12"/>
    </font>
    <font>
      <name val="Calibri"/>
      <b val="1"/>
      <color rgb="000F172A"/>
      <sz val="12"/>
    </font>
    <font>
      <name val="Calibri"/>
      <b val="1"/>
      <color rgb="00991B1B"/>
      <sz val="9"/>
    </font>
    <font>
      <name val="Calibri"/>
      <b val="1"/>
      <color rgb="000F172A"/>
      <sz val="14"/>
    </font>
    <font>
      <name val="Calibri"/>
      <b val="1"/>
      <color rgb="0010B981"/>
      <sz val="11"/>
    </font>
    <font>
      <name val="Calibri"/>
      <b val="1"/>
      <color rgb="000F172A"/>
      <sz val="11"/>
    </font>
    <font>
      <name val="Calibri"/>
      <b val="1"/>
      <color rgb="000F172A"/>
      <sz val="10"/>
    </font>
    <font>
      <name val="Calibri"/>
      <b val="1"/>
      <color rgb="00000000"/>
      <sz val="10"/>
    </font>
    <font>
      <name val="Calibri"/>
      <b val="1"/>
      <color rgb="00E11D48"/>
      <sz val="11"/>
    </font>
    <font>
      <name val="Calibri"/>
      <i val="1"/>
      <color rgb="00000000"/>
      <sz val="9"/>
    </font>
    <font>
      <name val="Calibri"/>
      <b val="1"/>
      <color rgb="0000F5D4"/>
      <sz val="11"/>
    </font>
    <font>
      <name val="Calibri"/>
      <color rgb="00E2E8F0"/>
      <sz val="9"/>
    </font>
  </fonts>
  <fills count="14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E11D48"/>
        <bgColor rgb="00E11D48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CFDF5"/>
        <bgColor rgb="00ECFDF5"/>
      </patternFill>
    </fill>
    <fill>
      <patternFill patternType="solid">
        <fgColor rgb="00FFF1F2"/>
        <bgColor rgb="00FFF1F2"/>
      </patternFill>
    </fill>
    <fill>
      <patternFill patternType="solid">
        <fgColor rgb="00FFFBEB"/>
        <bgColor rgb="00FFFBEB"/>
      </patternFill>
    </fill>
    <fill>
      <patternFill patternType="solid">
        <fgColor rgb="00DCFCE7"/>
        <bgColor rgb="00DCFCE7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40">
    <border>
      <left/>
      <right/>
      <top/>
      <bottom/>
      <diagonal/>
    </border>
    <border>
      <left style="thin">
        <color rgb="009F1239"/>
      </left>
      <right style="thin">
        <color rgb="009F1239"/>
      </right>
      <top style="thin">
        <color rgb="009F1239"/>
      </top>
      <bottom style="thin">
        <color rgb="009F1239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10B981"/>
      </top>
      <bottom style="thin">
        <color rgb="00CBD5E1"/>
      </bottom>
    </border>
    <border>
      <left/>
      <right/>
      <top style="medium">
        <color rgb="0010B981"/>
      </top>
      <bottom/>
      <diagonal/>
    </border>
    <border>
      <left/>
      <right style="thin">
        <color rgb="00CBD5E1"/>
      </right>
      <top style="medium">
        <color rgb="0010B981"/>
      </top>
      <bottom/>
      <diagonal/>
    </border>
    <border>
      <left/>
      <right/>
      <top style="medium">
        <color rgb="0010B981"/>
      </top>
      <bottom style="thin">
        <color rgb="00CBD5E1"/>
      </bottom>
      <diagonal/>
    </border>
    <border>
      <left/>
      <right style="thin">
        <color rgb="00CBD5E1"/>
      </right>
      <top style="medium">
        <color rgb="0010B981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 style="thin">
        <color rgb="00CBD5E1"/>
      </left>
      <right/>
      <top/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E11D48"/>
      </top>
      <bottom style="thin">
        <color rgb="00CBD5E1"/>
      </bottom>
    </border>
    <border>
      <left/>
      <right/>
      <top style="medium">
        <color rgb="00E11D48"/>
      </top>
      <bottom/>
      <diagonal/>
    </border>
    <border>
      <left/>
      <right style="thin">
        <color rgb="00CBD5E1"/>
      </right>
      <top style="medium">
        <color rgb="00E11D48"/>
      </top>
      <bottom/>
      <diagonal/>
    </border>
    <border>
      <left/>
      <right/>
      <top style="medium">
        <color rgb="00E11D48"/>
      </top>
      <bottom style="thin">
        <color rgb="00CBD5E1"/>
      </bottom>
      <diagonal/>
    </border>
    <border>
      <left/>
      <right style="thin">
        <color rgb="00CBD5E1"/>
      </right>
      <top style="medium">
        <color rgb="00E11D48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F59E0B"/>
      </top>
      <bottom style="thin">
        <color rgb="00CBD5E1"/>
      </bottom>
    </border>
    <border>
      <left/>
      <right/>
      <top style="medium">
        <color rgb="00F59E0B"/>
      </top>
      <bottom/>
      <diagonal/>
    </border>
    <border>
      <left/>
      <right style="thin">
        <color rgb="00CBD5E1"/>
      </right>
      <top style="medium">
        <color rgb="00F59E0B"/>
      </top>
      <bottom/>
      <diagonal/>
    </border>
    <border>
      <left/>
      <right/>
      <top style="medium">
        <color rgb="00F59E0B"/>
      </top>
      <bottom style="thin">
        <color rgb="00CBD5E1"/>
      </bottom>
      <diagonal/>
    </border>
    <border>
      <left/>
      <right style="thin">
        <color rgb="00CBD5E1"/>
      </right>
      <top style="medium">
        <color rgb="00F59E0B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334155"/>
      </top>
      <bottom style="thin">
        <color rgb="00CBD5E1"/>
      </bottom>
    </border>
    <border>
      <left/>
      <right/>
      <top style="medium">
        <color rgb="00334155"/>
      </top>
      <bottom/>
      <diagonal/>
    </border>
    <border>
      <left/>
      <right style="thin">
        <color rgb="00CBD5E1"/>
      </right>
      <top style="medium">
        <color rgb="00334155"/>
      </top>
      <bottom/>
      <diagonal/>
    </border>
    <border>
      <left/>
      <right/>
      <top style="medium">
        <color rgb="00334155"/>
      </top>
      <bottom style="thin">
        <color rgb="00CBD5E1"/>
      </bottom>
      <diagonal/>
    </border>
    <border>
      <left/>
      <right style="thin">
        <color rgb="00CBD5E1"/>
      </right>
      <top style="medium">
        <color rgb="00334155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2563EB"/>
      </top>
      <bottom style="thin">
        <color rgb="00CBD5E1"/>
      </bottom>
    </border>
    <border>
      <left/>
      <right/>
      <top style="medium">
        <color rgb="002563EB"/>
      </top>
      <bottom/>
      <diagonal/>
    </border>
    <border>
      <left/>
      <right style="thin">
        <color rgb="00CBD5E1"/>
      </right>
      <top style="medium">
        <color rgb="002563EB"/>
      </top>
      <bottom/>
      <diagonal/>
    </border>
    <border>
      <left/>
      <right/>
      <top style="medium">
        <color rgb="002563EB"/>
      </top>
      <bottom style="thin">
        <color rgb="00CBD5E1"/>
      </bottom>
      <diagonal/>
    </border>
    <border>
      <left/>
      <right style="thin">
        <color rgb="00CBD5E1"/>
      </right>
      <top style="medium">
        <color rgb="002563EB"/>
      </top>
      <bottom style="thin">
        <color rgb="00CBD5E1"/>
      </bottom>
      <diagonal/>
    </border>
    <border>
      <top style="medium">
        <color rgb="000F172A"/>
      </top>
      <bottom style="double">
        <color rgb="000F172A"/>
      </bottom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11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left" vertical="center"/>
    </xf>
    <xf numFmtId="0" fontId="4" fillId="4" borderId="2" applyAlignment="1" pivotButton="0" quotePrefix="0" xfId="0">
      <alignment horizontal="left" vertical="center"/>
    </xf>
    <xf numFmtId="0" fontId="4" fillId="5" borderId="2" applyAlignment="1" pivotButton="0" quotePrefix="0" xfId="0">
      <alignment horizontal="center" vertical="center"/>
    </xf>
    <xf numFmtId="0" fontId="5" fillId="5" borderId="2" applyAlignment="1" pivotButton="0" quotePrefix="0" xfId="0">
      <alignment horizontal="left" vertical="center"/>
    </xf>
    <xf numFmtId="0" fontId="4" fillId="5" borderId="2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 vertical="center"/>
    </xf>
    <xf numFmtId="0" fontId="6" fillId="6" borderId="4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8" fillId="7" borderId="16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9" fillId="8" borderId="21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10" fillId="5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164" fontId="7" fillId="6" borderId="3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1" pivotButton="0" quotePrefix="0" xfId="0"/>
    <xf numFmtId="164" fontId="7" fillId="7" borderId="3" applyAlignment="1" pivotButton="0" quotePrefix="0" xfId="0">
      <alignment horizontal="center" vertical="center"/>
    </xf>
    <xf numFmtId="164" fontId="7" fillId="8" borderId="3" applyAlignment="1" pivotButton="0" quotePrefix="0" xfId="0">
      <alignment horizontal="center" vertical="center"/>
    </xf>
    <xf numFmtId="165" fontId="7" fillId="5" borderId="3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11" fillId="5" borderId="31" applyAlignment="1" pivotButton="0" quotePrefix="0" xfId="0">
      <alignment horizontal="center" vertical="center"/>
    </xf>
    <xf numFmtId="0" fontId="0" fillId="0" borderId="34" pivotButton="0" quotePrefix="0" xfId="0"/>
    <xf numFmtId="0" fontId="0" fillId="0" borderId="35" pivotButton="0" quotePrefix="0" xfId="0"/>
    <xf numFmtId="166" fontId="7" fillId="7" borderId="3" applyAlignment="1" pivotButton="0" quotePrefix="0" xfId="0">
      <alignment horizontal="center" vertical="center"/>
    </xf>
    <xf numFmtId="164" fontId="7" fillId="5" borderId="3" applyAlignment="1" pivotButton="0" quotePrefix="0" xfId="0">
      <alignment horizontal="center" vertical="center"/>
    </xf>
    <xf numFmtId="0" fontId="12" fillId="3" borderId="1" applyAlignment="1" pivotButton="0" quotePrefix="0" xfId="0">
      <alignment horizontal="center" vertical="center" wrapText="1"/>
    </xf>
    <xf numFmtId="0" fontId="13" fillId="0" borderId="2" applyAlignment="1" pivotButton="0" quotePrefix="0" xfId="0">
      <alignment horizontal="left" vertical="center"/>
    </xf>
    <xf numFmtId="3" fontId="13" fillId="0" borderId="2" applyAlignment="1" pivotButton="0" quotePrefix="0" xfId="0">
      <alignment horizontal="right" vertical="center"/>
    </xf>
    <xf numFmtId="0" fontId="12" fillId="2" borderId="1" applyAlignment="1" pivotButton="0" quotePrefix="0" xfId="0">
      <alignment horizontal="center" vertical="center" wrapText="1"/>
    </xf>
    <xf numFmtId="0" fontId="13" fillId="0" borderId="2" applyAlignment="1" pivotButton="0" quotePrefix="0" xfId="0">
      <alignment horizontal="right" vertical="center"/>
    </xf>
    <xf numFmtId="0" fontId="14" fillId="2" borderId="0" applyAlignment="1" pivotButton="0" quotePrefix="0" xfId="0">
      <alignment horizontal="left" vertical="center" indent="1"/>
    </xf>
    <xf numFmtId="0" fontId="15" fillId="9" borderId="2" applyAlignment="1" pivotButton="0" quotePrefix="0" xfId="0">
      <alignment horizontal="center" vertical="center"/>
    </xf>
    <xf numFmtId="0" fontId="16" fillId="10" borderId="2" applyAlignment="1" pivotButton="0" quotePrefix="0" xfId="0">
      <alignment horizontal="center" vertical="center"/>
    </xf>
    <xf numFmtId="0" fontId="17" fillId="2" borderId="0" applyAlignment="1" pivotButton="0" quotePrefix="0" xfId="0">
      <alignment horizontal="left" vertical="center" indent="1"/>
    </xf>
    <xf numFmtId="0" fontId="8" fillId="7" borderId="3" applyAlignment="1" pivotButton="0" quotePrefix="0" xfId="0">
      <alignment horizontal="center" vertical="center"/>
    </xf>
    <xf numFmtId="0" fontId="0" fillId="0" borderId="3" pivotButton="0" quotePrefix="0" xfId="0"/>
    <xf numFmtId="3" fontId="18" fillId="5" borderId="3" applyAlignment="1" pivotButton="0" quotePrefix="0" xfId="0">
      <alignment horizontal="center" vertical="center"/>
    </xf>
    <xf numFmtId="164" fontId="18" fillId="5" borderId="3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3" fontId="4" fillId="4" borderId="2" applyAlignment="1" pivotButton="0" quotePrefix="0" xfId="0">
      <alignment horizontal="right" vertical="center"/>
    </xf>
    <xf numFmtId="167" fontId="4" fillId="4" borderId="2" applyAlignment="1" pivotButton="0" quotePrefix="0" xfId="0">
      <alignment horizontal="right" vertical="center"/>
    </xf>
    <xf numFmtId="3" fontId="4" fillId="5" borderId="2" applyAlignment="1" pivotButton="0" quotePrefix="0" xfId="0">
      <alignment horizontal="right" vertical="center"/>
    </xf>
    <xf numFmtId="167" fontId="4" fillId="5" borderId="2" applyAlignment="1" pivotButton="0" quotePrefix="0" xfId="0">
      <alignment horizontal="right" vertical="center"/>
    </xf>
    <xf numFmtId="168" fontId="18" fillId="5" borderId="3" applyAlignment="1" pivotButton="0" quotePrefix="0" xfId="0">
      <alignment horizontal="center" vertical="center"/>
    </xf>
    <xf numFmtId="169" fontId="18" fillId="5" borderId="3" applyAlignment="1" pivotButton="0" quotePrefix="0" xfId="0">
      <alignment horizontal="center" vertical="center"/>
    </xf>
    <xf numFmtId="170" fontId="18" fillId="5" borderId="3" applyAlignment="1" pivotButton="0" quotePrefix="0" xfId="0">
      <alignment horizontal="center" vertical="center"/>
    </xf>
    <xf numFmtId="171" fontId="18" fillId="5" borderId="3" applyAlignment="1" pivotButton="0" quotePrefix="0" xfId="0">
      <alignment horizontal="center" vertical="center"/>
    </xf>
    <xf numFmtId="172" fontId="18" fillId="5" borderId="3" applyAlignment="1" pivotButton="0" quotePrefix="0" xfId="0">
      <alignment horizontal="center" vertical="center"/>
    </xf>
    <xf numFmtId="173" fontId="18" fillId="5" borderId="3" applyAlignment="1" pivotButton="0" quotePrefix="0" xfId="0">
      <alignment horizontal="center" vertical="center"/>
    </xf>
    <xf numFmtId="174" fontId="18" fillId="5" borderId="3" applyAlignment="1" pivotButton="0" quotePrefix="0" xfId="0">
      <alignment horizontal="center" vertical="center"/>
    </xf>
    <xf numFmtId="175" fontId="18" fillId="5" borderId="3" applyAlignment="1" pivotButton="0" quotePrefix="0" xfId="0">
      <alignment horizontal="center" vertical="center"/>
    </xf>
    <xf numFmtId="176" fontId="18" fillId="5" borderId="3" applyAlignment="1" pivotButton="0" quotePrefix="0" xfId="0">
      <alignment horizontal="center" vertical="center"/>
    </xf>
    <xf numFmtId="0" fontId="19" fillId="11" borderId="2" applyAlignment="1" pivotButton="0" quotePrefix="0" xfId="0">
      <alignment horizontal="center" vertical="center"/>
    </xf>
    <xf numFmtId="177" fontId="18" fillId="5" borderId="3" applyAlignment="1" pivotButton="0" quotePrefix="0" xfId="0">
      <alignment horizontal="center" vertical="center"/>
    </xf>
    <xf numFmtId="165" fontId="18" fillId="5" borderId="3" applyAlignment="1" pivotButton="0" quotePrefix="0" xfId="0">
      <alignment horizontal="center" vertical="center"/>
    </xf>
    <xf numFmtId="164" fontId="4" fillId="4" borderId="2" applyAlignment="1" pivotButton="0" quotePrefix="0" xfId="0">
      <alignment horizontal="right" vertical="center"/>
    </xf>
    <xf numFmtId="164" fontId="4" fillId="5" borderId="2" applyAlignment="1" pivotButton="0" quotePrefix="0" xfId="0">
      <alignment horizontal="right" vertical="center"/>
    </xf>
    <xf numFmtId="178" fontId="18" fillId="5" borderId="3" applyAlignment="1" pivotButton="0" quotePrefix="0" xfId="0">
      <alignment horizontal="center" vertical="center"/>
    </xf>
    <xf numFmtId="179" fontId="18" fillId="5" borderId="3" applyAlignment="1" pivotButton="0" quotePrefix="0" xfId="0">
      <alignment horizontal="center" vertical="center"/>
    </xf>
    <xf numFmtId="180" fontId="18" fillId="5" borderId="3" applyAlignment="1" pivotButton="0" quotePrefix="0" xfId="0">
      <alignment horizontal="center" vertical="center"/>
    </xf>
    <xf numFmtId="181" fontId="18" fillId="5" borderId="3" applyAlignment="1" pivotButton="0" quotePrefix="0" xfId="0">
      <alignment horizontal="center" vertical="center"/>
    </xf>
    <xf numFmtId="10" fontId="18" fillId="5" borderId="3" applyAlignment="1" pivotButton="0" quotePrefix="0" xfId="0">
      <alignment horizontal="center" vertical="center"/>
    </xf>
    <xf numFmtId="182" fontId="18" fillId="5" borderId="3" applyAlignment="1" pivotButton="0" quotePrefix="0" xfId="0">
      <alignment horizontal="center" vertical="center"/>
    </xf>
    <xf numFmtId="183" fontId="18" fillId="5" borderId="3" applyAlignment="1" pivotButton="0" quotePrefix="0" xfId="0">
      <alignment horizontal="center" vertical="center"/>
    </xf>
    <xf numFmtId="184" fontId="18" fillId="5" borderId="3" applyAlignment="1" pivotButton="0" quotePrefix="0" xfId="0">
      <alignment horizontal="center" vertical="center"/>
    </xf>
    <xf numFmtId="185" fontId="18" fillId="5" borderId="3" applyAlignment="1" pivotButton="0" quotePrefix="0" xfId="0">
      <alignment horizontal="center" vertical="center"/>
    </xf>
    <xf numFmtId="186" fontId="18" fillId="5" borderId="3" applyAlignment="1" pivotButton="0" quotePrefix="0" xfId="0">
      <alignment horizontal="center" vertical="center"/>
    </xf>
    <xf numFmtId="187" fontId="18" fillId="5" borderId="3" applyAlignment="1" pivotButton="0" quotePrefix="0" xfId="0">
      <alignment horizontal="center" vertical="center"/>
    </xf>
    <xf numFmtId="188" fontId="18" fillId="5" borderId="3" applyAlignment="1" pivotButton="0" quotePrefix="0" xfId="0">
      <alignment horizontal="center" vertical="center"/>
    </xf>
    <xf numFmtId="189" fontId="18" fillId="5" borderId="3" applyAlignment="1" pivotButton="0" quotePrefix="0" xfId="0">
      <alignment horizontal="center" vertical="center"/>
    </xf>
    <xf numFmtId="0" fontId="8" fillId="7" borderId="0" applyAlignment="1" pivotButton="0" quotePrefix="0" xfId="0">
      <alignment horizontal="center" vertical="center"/>
    </xf>
    <xf numFmtId="164" fontId="20" fillId="6" borderId="0" applyAlignment="1" pivotButton="0" quotePrefix="0" xfId="0">
      <alignment horizontal="center" vertical="center"/>
    </xf>
    <xf numFmtId="0" fontId="21" fillId="5" borderId="0" applyAlignment="1" pivotButton="0" quotePrefix="0" xfId="0">
      <alignment horizontal="center" vertical="center"/>
    </xf>
    <xf numFmtId="0" fontId="22" fillId="5" borderId="0" applyAlignment="1" pivotButton="0" quotePrefix="0" xfId="0">
      <alignment horizontal="center" vertical="center"/>
    </xf>
    <xf numFmtId="0" fontId="5" fillId="4" borderId="2" applyAlignment="1" pivotButton="0" quotePrefix="0" xfId="0">
      <alignment horizontal="center" vertical="center"/>
    </xf>
    <xf numFmtId="190" fontId="4" fillId="4" borderId="2" applyAlignment="1" pivotButton="0" quotePrefix="0" xfId="0">
      <alignment horizontal="right" vertical="center"/>
    </xf>
    <xf numFmtId="1" fontId="4" fillId="4" borderId="2" applyAlignment="1" pivotButton="0" quotePrefix="0" xfId="0">
      <alignment horizontal="right" vertical="center"/>
    </xf>
    <xf numFmtId="191" fontId="4" fillId="4" borderId="2" applyAlignment="1" pivotButton="0" quotePrefix="0" xfId="0">
      <alignment horizontal="right" vertical="center"/>
    </xf>
    <xf numFmtId="0" fontId="5" fillId="5" borderId="2" applyAlignment="1" pivotButton="0" quotePrefix="0" xfId="0">
      <alignment horizontal="center" vertical="center"/>
    </xf>
    <xf numFmtId="190" fontId="4" fillId="5" borderId="2" applyAlignment="1" pivotButton="0" quotePrefix="0" xfId="0">
      <alignment horizontal="right" vertical="center"/>
    </xf>
    <xf numFmtId="1" fontId="4" fillId="5" borderId="2" applyAlignment="1" pivotButton="0" quotePrefix="0" xfId="0">
      <alignment horizontal="right" vertical="center"/>
    </xf>
    <xf numFmtId="191" fontId="4" fillId="5" borderId="2" applyAlignment="1" pivotButton="0" quotePrefix="0" xfId="0">
      <alignment horizontal="right" vertical="center"/>
    </xf>
    <xf numFmtId="0" fontId="0" fillId="5" borderId="36" pivotButton="0" quotePrefix="0" xfId="0"/>
    <xf numFmtId="0" fontId="23" fillId="5" borderId="36" pivotButton="0" quotePrefix="0" xfId="0"/>
    <xf numFmtId="190" fontId="24" fillId="5" borderId="36" pivotButton="0" quotePrefix="0" xfId="0"/>
    <xf numFmtId="191" fontId="25" fillId="5" borderId="36" applyAlignment="1" pivotButton="0" quotePrefix="0" xfId="0">
      <alignment horizontal="right"/>
    </xf>
    <xf numFmtId="0" fontId="15" fillId="5" borderId="36" applyAlignment="1" pivotButton="0" quotePrefix="0" xfId="0">
      <alignment horizontal="center" vertical="center"/>
    </xf>
    <xf numFmtId="0" fontId="26" fillId="5" borderId="36" pivotButton="0" quotePrefix="0" xfId="0"/>
    <xf numFmtId="0" fontId="27" fillId="0" borderId="0" pivotButton="0" quotePrefix="0" xfId="0"/>
    <xf numFmtId="0" fontId="3" fillId="12" borderId="39" applyAlignment="1" pivotButton="0" quotePrefix="0" xfId="0">
      <alignment horizontal="center" vertical="center"/>
    </xf>
    <xf numFmtId="0" fontId="28" fillId="13" borderId="39" applyAlignment="1" pivotButton="0" quotePrefix="0" xfId="0">
      <alignment horizontal="center" vertical="center"/>
    </xf>
    <xf numFmtId="192" fontId="3" fillId="13" borderId="39" applyAlignment="1" pivotButton="0" quotePrefix="0" xfId="0">
      <alignment horizontal="right" vertical="center"/>
    </xf>
    <xf numFmtId="0" fontId="28" fillId="13" borderId="39" applyAlignment="1" pivotButton="0" quotePrefix="0" xfId="0">
      <alignment horizontal="left" vertical="center"/>
    </xf>
    <xf numFmtId="191" fontId="3" fillId="13" borderId="39" applyAlignment="1" pivotButton="0" quotePrefix="0" xfId="0">
      <alignment horizontal="right" vertical="center"/>
    </xf>
    <xf numFmtId="0" fontId="0" fillId="0" borderId="37" pivotButton="0" quotePrefix="0" xfId="0"/>
    <xf numFmtId="0" fontId="0" fillId="0" borderId="38" pivotButton="0" quotePrefix="0" xfId="0"/>
    <xf numFmtId="3" fontId="3" fillId="13" borderId="39" applyAlignment="1" pivotButton="0" quotePrefix="0" xfId="0">
      <alignment horizontal="right" vertical="center"/>
    </xf>
    <xf numFmtId="167" fontId="3" fillId="13" borderId="39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Automated Test Case Execution Volume by Module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QE Dashboard'!C14</f>
            </strRef>
          </tx>
          <spPr>
            <a:ln>
              <a:prstDash val="solid"/>
            </a:ln>
          </spPr>
          <cat>
            <numRef>
              <f>'Executive QE Dashboard'!$B$15:$B$20</f>
            </numRef>
          </cat>
          <val>
            <numRef>
              <f>'Executive QE Dashboard'!$C$15:$C$20</f>
            </numRef>
          </val>
        </ser>
        <ser>
          <idx val="1"/>
          <order val="1"/>
          <tx>
            <strRef>
              <f>'Executive QE Dashboard'!D14</f>
            </strRef>
          </tx>
          <spPr>
            <a:ln>
              <a:prstDash val="solid"/>
            </a:ln>
          </spPr>
          <cat>
            <numRef>
              <f>'Executive QE Dashboard'!$B$15:$B$20</f>
            </numRef>
          </cat>
          <val>
            <numRef>
              <f>'Executive QE Dashboard'!$D$15:$D$20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Application Module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Test Cases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Defect Severity Classification Breakdown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'Executive QE Dashboard'!$B$23:$B$26</f>
            </numRef>
          </cat>
          <val>
            <numRef>
              <f>'Executive QE Dashboard'!$C$22:$C$26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Test Automation Coverage &amp; Defect Leakage Reduction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QE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QE Dashboard'!$B$50:$B$55</f>
            </numRef>
          </cat>
          <val>
            <numRef>
              <f>'Executive QE Dashboard'!$C$50:$C$55</f>
            </numRef>
          </val>
        </ser>
        <ser>
          <idx val="1"/>
          <order val="1"/>
          <tx>
            <strRef>
              <f>'Executive QE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QE Dashboard'!$B$50:$B$55</f>
            </numRef>
          </cat>
          <val>
            <numRef>
              <f>'Executive QE Dashboard'!$D$50:$D$55</f>
            </numRef>
          </val>
        </ser>
        <ser>
          <idx val="2"/>
          <order val="2"/>
          <tx>
            <strRef>
              <f>'Executive QE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QE Dashboard'!$B$50:$B$55</f>
            </numRef>
          </cat>
          <val>
            <numRef>
              <f>'Executive QE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Quality Engineering &amp; Test Automation Maturity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QE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QE Dashboard'!$G$50:$G$55</f>
            </numRef>
          </cat>
          <val>
            <numRef>
              <f>'Executive QE Dashboard'!$H$50:$H$55</f>
            </numRef>
          </val>
        </ser>
        <ser>
          <idx val="1"/>
          <order val="1"/>
          <tx>
            <strRef>
              <f>'Executive QE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QE Dashboard'!$G$50:$G$55</f>
            </numRef>
          </cat>
          <val>
            <numRef>
              <f>'Executive QE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Test Execution Suite Composition &amp; Volume (k Executions)</a:t>
            </a:r>
          </a:p>
        </rich>
      </tx>
    </title>
    <plotArea>
      <areaChart>
        <grouping val="stacked"/>
        <ser>
          <idx val="0"/>
          <order val="0"/>
          <tx>
            <strRef>
              <f>'Executive QE Dashboard'!C73</f>
            </strRef>
          </tx>
          <spPr>
            <a:ln>
              <a:prstDash val="solid"/>
            </a:ln>
          </spPr>
          <cat>
            <numRef>
              <f>'Executive QE Dashboard'!$B$74:$B$79</f>
            </numRef>
          </cat>
          <val>
            <numRef>
              <f>'Executive QE Dashboard'!$C$74:$C$79</f>
            </numRef>
          </val>
        </ser>
        <ser>
          <idx val="1"/>
          <order val="1"/>
          <tx>
            <strRef>
              <f>'Executive QE Dashboard'!D73</f>
            </strRef>
          </tx>
          <spPr>
            <a:ln>
              <a:prstDash val="solid"/>
            </a:ln>
          </spPr>
          <cat>
            <numRef>
              <f>'Executive QE Dashboard'!$B$74:$B$79</f>
            </numRef>
          </cat>
          <val>
            <numRef>
              <f>'Executive QE Dashboard'!$D$74:$D$79</f>
            </numRef>
          </val>
        </ser>
        <ser>
          <idx val="2"/>
          <order val="2"/>
          <tx>
            <strRef>
              <f>'Executive QE Dashboard'!E73</f>
            </strRef>
          </tx>
          <spPr>
            <a:ln>
              <a:prstDash val="solid"/>
            </a:ln>
          </spPr>
          <cat>
            <numRef>
              <f>'Executive QE Dashboard'!$B$74:$B$79</f>
            </numRef>
          </cat>
          <val>
            <numRef>
              <f>'Executive QE Dashboard'!$E$74:$E$79</f>
            </numRef>
          </val>
        </ser>
        <ser>
          <idx val="3"/>
          <order val="3"/>
          <tx>
            <strRef>
              <f>'Executive QE Dashboard'!F73</f>
            </strRef>
          </tx>
          <spPr>
            <a:ln>
              <a:prstDash val="solid"/>
            </a:ln>
          </spPr>
          <cat>
            <numRef>
              <f>'Executive QE Dashboard'!$B$74:$B$79</f>
            </numRef>
          </cat>
          <val>
            <numRef>
              <f>'Executive QE Dashboard'!$F$74:$F$79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4"/>
  <chart>
    <title>
      <tx>
        <rich>
          <a:bodyPr/>
          <a:p>
            <a:pPr>
              <a:defRPr/>
            </a:pPr>
            <a:r>
              <a:t>Defect Escape Rate (%) vs Automated Test Coverage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QE Dashboard'!H73</f>
            </strRef>
          </tx>
          <spPr>
            <a:ln>
              <a:prstDash val="solid"/>
            </a:ln>
          </spPr>
          <cat>
            <numRef>
              <f>'Executive QE Dashboard'!$G$74:$G$79</f>
            </numRef>
          </cat>
          <val>
            <numRef>
              <f>'Executive QE Dashboard'!$H$74:$H$79</f>
            </numRef>
          </val>
        </ser>
        <ser>
          <idx val="1"/>
          <order val="1"/>
          <tx>
            <strRef>
              <f>'Executive QE Dashboard'!I73</f>
            </strRef>
          </tx>
          <spPr>
            <a:ln>
              <a:prstDash val="solid"/>
            </a:ln>
          </spPr>
          <cat>
            <numRef>
              <f>'Executive QE Dashboard'!$G$74:$G$79</f>
            </numRef>
          </cat>
          <val>
            <numRef>
              <f>'Executive QE Dashboard'!$I$74:$I$79</f>
            </numRef>
          </val>
        </ser>
        <ser>
          <idx val="2"/>
          <order val="2"/>
          <tx>
            <strRef>
              <f>'Executive QE Dashboard'!J73</f>
            </strRef>
          </tx>
          <spPr>
            <a:ln>
              <a:prstDash val="solid"/>
            </a:ln>
          </spPr>
          <cat>
            <numRef>
              <f>'Executive QE Dashboard'!$G$74:$G$79</f>
            </numRef>
          </cat>
          <val>
            <numRef>
              <f>'Executive QE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13</row>
      <rowOff>0</rowOff>
    </from>
    <ext cx="468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13</row>
      <rowOff>0</rowOff>
    </from>
    <ext cx="396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32" customWidth="1" min="3" max="3"/>
    <col width="46" customWidth="1" min="4" max="4"/>
    <col width="30" customWidth="1" min="5" max="5"/>
  </cols>
  <sheetData>
    <row r="1" ht="35" customHeight="1">
      <c r="A1" s="1" t="inlineStr">
        <is>
          <t>🧪 ENTERPRISE QUALITY ENGINEERING, SOFTWARE TESTING &amp; RELEASE ASSURANCE</t>
        </is>
      </c>
    </row>
    <row r="2">
      <c r="A2" s="2" t="inlineStr">
        <is>
          <t>Automated testing execution, flaky test quarantine, performance load testing, defect leakage, and ISO/IEC 25010 standards.</t>
        </is>
      </c>
    </row>
    <row r="4" ht="24" customHeight="1">
      <c r="A4" s="3" t="inlineStr">
        <is>
          <t>NO</t>
        </is>
      </c>
      <c r="B4" s="3" t="inlineStr">
        <is>
          <t>SHEET NAME</t>
        </is>
      </c>
      <c r="C4" s="3" t="inlineStr">
        <is>
          <t>DOMAIN / MODULE</t>
        </is>
      </c>
      <c r="D4" s="3" t="inlineStr">
        <is>
          <t>KEY METRICS TRACKED</t>
        </is>
      </c>
      <c r="E4" s="3" t="inlineStr">
        <is>
          <t>FORMULA AUTOMATION LEVEL</t>
        </is>
      </c>
    </row>
    <row r="5" ht="20" customHeight="1">
      <c r="A5" s="4" t="n">
        <v>1</v>
      </c>
      <c r="B5" s="5" t="inlineStr">
        <is>
          <t>Executive QE Dashboard</t>
        </is>
      </c>
      <c r="C5" s="6" t="inlineStr">
        <is>
          <t>Executive Quality Command</t>
        </is>
      </c>
      <c r="D5" s="6" t="inlineStr">
        <is>
          <t>Test Automation Pass %, Production Defect Leakage, Flaky Rate %, P99 Latency ms</t>
        </is>
      </c>
      <c r="E5" s="4" t="inlineStr">
        <is>
          <t>100% Dynamic Formula Driven</t>
        </is>
      </c>
    </row>
    <row r="6" ht="20" customHeight="1">
      <c r="A6" s="7" t="n">
        <v>2</v>
      </c>
      <c r="B6" s="8" t="inlineStr">
        <is>
          <t>Test Automation Execution</t>
        </is>
      </c>
      <c r="C6" s="9" t="inlineStr">
        <is>
          <t>Automated Test Suites</t>
        </is>
      </c>
      <c r="D6" s="9" t="inlineStr">
        <is>
          <t>Playwright, Cypress, Appium Suites, Executed vs Passed, Pass Rates %</t>
        </is>
      </c>
      <c r="E6" s="7" t="inlineStr">
        <is>
          <t>Pass Rate Automation</t>
        </is>
      </c>
    </row>
    <row r="7" ht="20" customHeight="1">
      <c r="A7" s="4" t="n">
        <v>3</v>
      </c>
      <c r="B7" s="5" t="inlineStr">
        <is>
          <t>Defect Density &amp; Severity</t>
        </is>
      </c>
      <c r="C7" s="6" t="inlineStr">
        <is>
          <t>Bug Tracking &amp; Code Density</t>
        </is>
      </c>
      <c r="D7" s="6" t="inlineStr">
        <is>
          <t>Blocker, Critical, Major, Minor Defects, Defect Density per KLOC</t>
        </is>
      </c>
      <c r="E7" s="4" t="inlineStr">
        <is>
          <t>Defect Sum &amp; Density</t>
        </is>
      </c>
    </row>
    <row r="8" ht="20" customHeight="1">
      <c r="A8" s="7" t="n">
        <v>4</v>
      </c>
      <c r="B8" s="8" t="inlineStr">
        <is>
          <t>Flaky Test Quarantine</t>
        </is>
      </c>
      <c r="C8" s="9" t="inlineStr">
        <is>
          <t>Non-deterministic Test Quarantine</t>
        </is>
      </c>
      <c r="D8" s="9" t="inlineStr">
        <is>
          <t>Flakiness Ratios %, Race Condition Triaging, Quarantine vs Refactor Status</t>
        </is>
      </c>
      <c r="E8" s="7" t="inlineStr">
        <is>
          <t>Flaky Percentage Math</t>
        </is>
      </c>
    </row>
    <row r="9" ht="20" customHeight="1">
      <c r="A9" s="4" t="n">
        <v>5</v>
      </c>
      <c r="B9" s="5" t="inlineStr">
        <is>
          <t>Regression Test Run Duration</t>
        </is>
      </c>
      <c r="C9" s="6" t="inlineStr">
        <is>
          <t>CI/CD Pipeline Test Efficiency</t>
        </is>
      </c>
      <c r="D9" s="6" t="inlineStr">
        <is>
          <t>Parallel Threads, Suite Run Time (Mins) vs SLA Targets, CI Execution Cost</t>
        </is>
      </c>
      <c r="E9" s="4" t="inlineStr">
        <is>
          <t>Variance % Tracking</t>
        </is>
      </c>
    </row>
    <row r="10" ht="20" customHeight="1">
      <c r="A10" s="7" t="n">
        <v>6</v>
      </c>
      <c r="B10" s="8" t="inlineStr">
        <is>
          <t>Performance &amp; Load Test</t>
        </is>
      </c>
      <c r="C10" s="9" t="inlineStr">
        <is>
          <t>k6 &amp; JMeter Stress Tests</t>
        </is>
      </c>
      <c r="D10" s="9" t="inlineStr">
        <is>
          <t>Target RPS, Simulated Concurrency, Error Rate %, P99 Latency vs SLA</t>
        </is>
      </c>
      <c r="E10" s="7" t="inlineStr">
        <is>
          <t>Pass/Fail SLA Logic</t>
        </is>
      </c>
    </row>
    <row r="11" ht="20" customHeight="1">
      <c r="A11" s="4" t="n">
        <v>7</v>
      </c>
      <c r="B11" s="5" t="inlineStr">
        <is>
          <t>Mobile Matrix Testing</t>
        </is>
      </c>
      <c r="C11" s="6" t="inlineStr">
        <is>
          <t>Device Farm Compatibility</t>
        </is>
      </c>
      <c r="D11" s="6" t="inlineStr">
        <is>
          <t>iOS 18, Android 14/15 Device Matrix, UI Rendering Pass %, Crash Free Rates</t>
        </is>
      </c>
      <c r="E11" s="4" t="inlineStr">
        <is>
          <t>Device Compatibility %</t>
        </is>
      </c>
    </row>
    <row r="12" ht="20" customHeight="1">
      <c r="A12" s="7" t="n">
        <v>8</v>
      </c>
      <c r="B12" s="8" t="inlineStr">
        <is>
          <t>Defect Leakage Production</t>
        </is>
      </c>
      <c r="C12" s="9" t="inlineStr">
        <is>
          <t>Post-Release Escape Audits</t>
        </is>
      </c>
      <c r="D12" s="9" t="inlineStr">
        <is>
          <t>Production Escapes, Escape Severity, Missed Testing Phase Root Cause</t>
        </is>
      </c>
      <c r="E12" s="7" t="inlineStr">
        <is>
          <t>Leakage Rate Ratios</t>
        </is>
      </c>
    </row>
    <row r="13" ht="20" customHeight="1">
      <c r="A13" s="4" t="n">
        <v>9</v>
      </c>
      <c r="B13" s="5" t="inlineStr">
        <is>
          <t>API Contract Testing</t>
        </is>
      </c>
      <c r="C13" s="6" t="inlineStr">
        <is>
          <t>Microservice Schema Stability</t>
        </is>
      </c>
      <c r="D13" s="6" t="inlineStr">
        <is>
          <t>OpenAPI, Pact, gRPC Proto Validation, Backward Compatibility Breaks</t>
        </is>
      </c>
      <c r="E13" s="4" t="inlineStr">
        <is>
          <t>Contract Break Alerts</t>
        </is>
      </c>
    </row>
    <row r="14" ht="20" customHeight="1">
      <c r="A14" s="7" t="n">
        <v>10</v>
      </c>
      <c r="B14" s="8" t="inlineStr">
        <is>
          <t>Security DAST SAST Testing</t>
        </is>
      </c>
      <c r="C14" s="9" t="inlineStr">
        <is>
          <t>Pre-Release AppSec Gates</t>
        </is>
      </c>
      <c r="D14" s="9" t="inlineStr">
        <is>
          <t>SonarQube SAST, OWASP ZAP DAST Flaws, Pre-Release Gate Approval</t>
        </is>
      </c>
      <c r="E14" s="7" t="inlineStr">
        <is>
          <t>AppSec Gate Status</t>
        </is>
      </c>
    </row>
    <row r="15" ht="20" customHeight="1">
      <c r="A15" s="4" t="n">
        <v>11</v>
      </c>
      <c r="B15" s="5" t="inlineStr">
        <is>
          <t>UAT Business Sign-off</t>
        </is>
      </c>
      <c r="C15" s="6" t="inlineStr">
        <is>
          <t>Business Acceptance Matrix</t>
        </is>
      </c>
      <c r="D15" s="6" t="inlineStr">
        <is>
          <t>Acceptance Criteria % Met, Business Stakeholder Sign-offs, Go-Live Gate</t>
        </is>
      </c>
      <c r="E15" s="4" t="inlineStr">
        <is>
          <t>Approval Completion %</t>
        </is>
      </c>
    </row>
    <row r="16" ht="20" customHeight="1">
      <c r="A16" s="7" t="n">
        <v>12</v>
      </c>
      <c r="B16" s="8" t="inlineStr">
        <is>
          <t>Test Environment &amp; Mocks</t>
        </is>
      </c>
      <c r="C16" s="9" t="inlineStr">
        <is>
          <t>Staging Environment Health</t>
        </is>
      </c>
      <c r="D16" s="9" t="inlineStr">
        <is>
          <t>Synthetic Test Data Masking, WireMock Virtualization, Prod Parity Sync</t>
        </is>
      </c>
      <c r="E16" s="7" t="inlineStr">
        <is>
          <t>Parity Health Status</t>
        </is>
      </c>
    </row>
    <row r="17" ht="20" customHeight="1">
      <c r="A17" s="4" t="n">
        <v>13</v>
      </c>
      <c r="B17" s="5" t="inlineStr">
        <is>
          <t>Strategic QE Scorecard</t>
        </is>
      </c>
      <c r="C17" s="6" t="inlineStr">
        <is>
          <t>ISO/IEC 25010 Quality Audit</t>
        </is>
      </c>
      <c r="D17" s="6" t="inlineStr">
        <is>
          <t>Functional Suitability, Reliability, Security, Maintainability Pillars</t>
        </is>
      </c>
      <c r="E17" s="4" t="inlineStr">
        <is>
          <t>Weighted Quality Index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N79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4" customWidth="1" min="3" max="3"/>
    <col width="14" customWidth="1" min="4" max="4"/>
    <col width="16" customWidth="1" min="5" max="5"/>
    <col width="14" customWidth="1" min="6" max="6"/>
    <col width="16" customWidth="1" min="7" max="7"/>
    <col width="16" customWidth="1" min="8" max="8"/>
    <col width="50" customWidth="1" min="9" max="9"/>
  </cols>
  <sheetData>
    <row r="2">
      <c r="A2" s="10" t="inlineStr">
        <is>
          <t>🧪 ENTERPRISE QUALITY ENGINEERING &amp; RELEASE ASSURANCE EXECUTIVE COMMAND</t>
        </is>
      </c>
    </row>
    <row r="3"/>
    <row r="5">
      <c r="B5" s="11" t="inlineStr">
        <is>
          <t>AUTOMATION PASS RATE</t>
        </is>
      </c>
      <c r="C5" s="12" t="n"/>
      <c r="D5" s="13" t="n"/>
      <c r="E5" s="14" t="inlineStr">
        <is>
          <t>DEFECT LEAKAGE TO PROD</t>
        </is>
      </c>
      <c r="F5" s="15" t="n"/>
      <c r="G5" s="16" t="n"/>
      <c r="H5" s="17" t="inlineStr">
        <is>
          <t>FLAKY TEST QUARANTINE</t>
        </is>
      </c>
      <c r="I5" s="18" t="n"/>
      <c r="J5" s="19" t="n"/>
      <c r="K5" s="20" t="inlineStr">
        <is>
          <t>AVG P99 LOAD LATENCY</t>
        </is>
      </c>
      <c r="L5" s="21" t="n"/>
      <c r="M5" s="22" t="n"/>
    </row>
    <row r="6">
      <c r="B6" s="23">
        <f>AVERAGE('Test Automation Execution'!H8:H22)</f>
        <v/>
      </c>
      <c r="C6" s="24" t="n"/>
      <c r="D6" s="25" t="n"/>
      <c r="E6" s="26">
        <f>AVERAGE('Defect Leakage Production'!G8:G22)</f>
        <v/>
      </c>
      <c r="F6" s="24" t="n"/>
      <c r="G6" s="25" t="n"/>
      <c r="H6" s="27">
        <f>AVERAGE('Flaky Test Quarantine'!F8:F22)</f>
        <v/>
      </c>
      <c r="I6" s="24" t="n"/>
      <c r="J6" s="25" t="n"/>
      <c r="K6" s="28">
        <f>AVERAGE('Performance &amp; Load Test'!G8:G22)</f>
        <v/>
      </c>
      <c r="L6" s="24" t="n"/>
      <c r="M6" s="25" t="n"/>
    </row>
    <row r="7">
      <c r="B7" s="29" t="n"/>
      <c r="C7" s="30" t="n"/>
      <c r="D7" s="31" t="n"/>
      <c r="E7" s="29" t="n"/>
      <c r="F7" s="30" t="n"/>
      <c r="G7" s="31" t="n"/>
      <c r="H7" s="29" t="n"/>
      <c r="I7" s="30" t="n"/>
      <c r="J7" s="31" t="n"/>
      <c r="K7" s="29" t="n"/>
      <c r="L7" s="30" t="n"/>
      <c r="M7" s="31" t="n"/>
    </row>
    <row r="9">
      <c r="B9" s="14" t="inlineStr">
        <is>
          <t>REGRESSION DURATION (AVG)</t>
        </is>
      </c>
      <c r="C9" s="15" t="n"/>
      <c r="D9" s="16" t="n"/>
      <c r="E9" s="11" t="inlineStr">
        <is>
          <t>API CONTRACT PASS RATE</t>
        </is>
      </c>
      <c r="F9" s="12" t="n"/>
      <c r="G9" s="13" t="n"/>
      <c r="H9" s="32" t="inlineStr">
        <is>
          <t>UAT BUSINESS SIGN-OFF</t>
        </is>
      </c>
      <c r="I9" s="33" t="n"/>
      <c r="J9" s="34" t="n"/>
      <c r="K9" s="11" t="inlineStr">
        <is>
          <t>STRATEGIC QE SCORECARD</t>
        </is>
      </c>
      <c r="L9" s="12" t="n"/>
      <c r="M9" s="13" t="n"/>
    </row>
    <row r="10">
      <c r="B10" s="35">
        <f>AVERAGE('Regression Test Run Duration'!E8:E22)</f>
        <v/>
      </c>
      <c r="C10" s="24" t="n"/>
      <c r="D10" s="25" t="n"/>
      <c r="E10" s="23">
        <f>COUNTIF('API Contract Testing'!G8:G22,"Passed")/COUNTA('API Contract Testing'!G8:G22)</f>
        <v/>
      </c>
      <c r="F10" s="24" t="n"/>
      <c r="G10" s="25" t="n"/>
      <c r="H10" s="36">
        <f>COUNTIF('UAT Business Sign-off'!F8:F22,"Approved")/COUNTA('UAT Business Sign-off'!F8:F22)</f>
        <v/>
      </c>
      <c r="I10" s="24" t="n"/>
      <c r="J10" s="25" t="n"/>
      <c r="K10" s="23">
        <f>'Strategic QE Scorecard'!E17/100</f>
        <v/>
      </c>
      <c r="L10" s="24" t="n"/>
      <c r="M10" s="25" t="n"/>
    </row>
    <row r="11">
      <c r="B11" s="29" t="n"/>
      <c r="C11" s="30" t="n"/>
      <c r="D11" s="31" t="n"/>
      <c r="E11" s="29" t="n"/>
      <c r="F11" s="30" t="n"/>
      <c r="G11" s="31" t="n"/>
      <c r="H11" s="29" t="n"/>
      <c r="I11" s="30" t="n"/>
      <c r="J11" s="31" t="n"/>
      <c r="K11" s="29" t="n"/>
      <c r="L11" s="30" t="n"/>
      <c r="M11" s="31" t="n"/>
    </row>
    <row r="14">
      <c r="B14" s="37" t="inlineStr">
        <is>
          <t>Application Module</t>
        </is>
      </c>
      <c r="C14" s="37" t="inlineStr">
        <is>
          <t>Total Automated Tests</t>
        </is>
      </c>
      <c r="D14" s="37" t="inlineStr">
        <is>
          <t>Passed Tests</t>
        </is>
      </c>
    </row>
    <row r="15">
      <c r="B15" s="38" t="inlineStr">
        <is>
          <t>Mobile SuperApp E2E</t>
        </is>
      </c>
      <c r="C15" s="39" t="n">
        <v>3450</v>
      </c>
      <c r="D15" s="39" t="n">
        <v>3410</v>
      </c>
    </row>
    <row r="16">
      <c r="B16" s="38" t="inlineStr">
        <is>
          <t>Core Banking REST API</t>
        </is>
      </c>
      <c r="C16" s="39" t="n">
        <v>2850</v>
      </c>
      <c r="D16" s="39" t="n">
        <v>2835</v>
      </c>
    </row>
    <row r="17">
      <c r="B17" s="38" t="inlineStr">
        <is>
          <t>Digital Lending Microservices</t>
        </is>
      </c>
      <c r="C17" s="39" t="n">
        <v>1950</v>
      </c>
      <c r="D17" s="39" t="n">
        <v>1920</v>
      </c>
    </row>
    <row r="18">
      <c r="B18" s="38" t="inlineStr">
        <is>
          <t>Payment Switch &amp; QRIS</t>
        </is>
      </c>
      <c r="C18" s="39" t="n">
        <v>1600</v>
      </c>
      <c r="D18" s="39" t="n">
        <v>1585</v>
      </c>
    </row>
    <row r="19">
      <c r="B19" s="38" t="inlineStr">
        <is>
          <t>Web Portal &amp; Next.js</t>
        </is>
      </c>
      <c r="C19" s="39" t="n">
        <v>1420</v>
      </c>
      <c r="D19" s="39" t="n">
        <v>1400</v>
      </c>
    </row>
    <row r="20">
      <c r="B20" s="38" t="inlineStr">
        <is>
          <t>Wealth Management Engine</t>
        </is>
      </c>
      <c r="C20" s="39" t="n">
        <v>880</v>
      </c>
      <c r="D20" s="39" t="n">
        <v>875</v>
      </c>
    </row>
    <row r="22">
      <c r="B22" s="40" t="inlineStr">
        <is>
          <t>Defect Severity Level</t>
        </is>
      </c>
      <c r="C22" s="40" t="inlineStr">
        <is>
          <t>Active Logged Defects</t>
        </is>
      </c>
    </row>
    <row r="23">
      <c r="B23" s="38" t="inlineStr">
        <is>
          <t>Blocker (Release Stop)</t>
        </is>
      </c>
      <c r="C23" s="41" t="n">
        <v>0</v>
      </c>
    </row>
    <row r="24">
      <c r="B24" s="38" t="inlineStr">
        <is>
          <t>Critical (P1 Security/Core)</t>
        </is>
      </c>
      <c r="C24" s="41" t="n">
        <v>4</v>
      </c>
    </row>
    <row r="25">
      <c r="B25" s="38" t="inlineStr">
        <is>
          <t>Major (P2 Feature Glitch)</t>
        </is>
      </c>
      <c r="C25" s="41" t="n">
        <v>18</v>
      </c>
    </row>
    <row r="26">
      <c r="B26" s="38" t="inlineStr">
        <is>
          <t>Minor (P3 Cosmetic / UI)</t>
        </is>
      </c>
      <c r="C26" s="41" t="n">
        <v>45</v>
      </c>
    </row>
    <row r="29" ht="24" customHeight="1">
      <c r="A29" s="42" t="inlineStr">
        <is>
          <t>⚠️ APPLICATION MODULE QUALITY HEALTH &amp; RELEASE WATCHLIST</t>
        </is>
      </c>
    </row>
    <row r="30" ht="22" customHeight="1">
      <c r="A30" s="3" t="inlineStr">
        <is>
          <t>MODULE / MICROSERVICE</t>
        </is>
      </c>
      <c r="B30" s="3" t="inlineStr">
        <is>
          <t>LEAD QE ENGINEER</t>
        </is>
      </c>
      <c r="C30" s="3" t="inlineStr">
        <is>
          <t>STATUS</t>
        </is>
      </c>
      <c r="D30" s="3" t="inlineStr">
        <is>
          <t>AUTO PASS %</t>
        </is>
      </c>
      <c r="E30" s="3" t="inlineStr">
        <is>
          <t>DEFECT LEAKAGE</t>
        </is>
      </c>
      <c r="F30" s="3" t="inlineStr">
        <is>
          <t>FLAKY TESTS</t>
        </is>
      </c>
      <c r="G30" s="3" t="inlineStr">
        <is>
          <t>REGRESSION RUN</t>
        </is>
      </c>
      <c r="H30" s="3" t="inlineStr">
        <is>
          <t>UAT SIGN-OFF</t>
        </is>
      </c>
      <c r="I30" s="3" t="inlineStr">
        <is>
          <t>WATCHLIST ACTION REQUIRED</t>
        </is>
      </c>
    </row>
    <row r="31" ht="20" customHeight="1">
      <c r="A31" s="8" t="inlineStr">
        <is>
          <t>Mobile SuperApp Core Checkout</t>
        </is>
      </c>
      <c r="B31" s="9" t="inlineStr">
        <is>
          <t>S. Widjaja</t>
        </is>
      </c>
      <c r="C31" s="43" t="inlineStr">
        <is>
          <t>Optimal</t>
        </is>
      </c>
      <c r="D31" s="7" t="inlineStr">
        <is>
          <t>98.8%</t>
        </is>
      </c>
      <c r="E31" s="7" t="inlineStr">
        <is>
          <t>0.8%</t>
        </is>
      </c>
      <c r="F31" s="7" t="inlineStr">
        <is>
          <t>2 Flaky</t>
        </is>
      </c>
      <c r="G31" s="7" t="inlineStr">
        <is>
          <t>12.5 Mins</t>
        </is>
      </c>
      <c r="H31" s="7" t="inlineStr">
        <is>
          <t>Approved</t>
        </is>
      </c>
      <c r="I31" s="9" t="inlineStr">
        <is>
          <t>Playwright E2E suite stable; automated regression run on every PR merge</t>
        </is>
      </c>
    </row>
    <row r="32" ht="20" customHeight="1">
      <c r="A32" s="5" t="inlineStr">
        <is>
          <t>Core Banking Transaction API</t>
        </is>
      </c>
      <c r="B32" s="6" t="inlineStr">
        <is>
          <t>M. Handoko</t>
        </is>
      </c>
      <c r="C32" s="43" t="inlineStr">
        <is>
          <t>Optimal</t>
        </is>
      </c>
      <c r="D32" s="4" t="inlineStr">
        <is>
          <t>99.4%</t>
        </is>
      </c>
      <c r="E32" s="4" t="inlineStr">
        <is>
          <t>0.2%</t>
        </is>
      </c>
      <c r="F32" s="4" t="inlineStr">
        <is>
          <t>0 Flaky</t>
        </is>
      </c>
      <c r="G32" s="4" t="inlineStr">
        <is>
          <t>8.2 Mins</t>
        </is>
      </c>
      <c r="H32" s="4" t="inlineStr">
        <is>
          <t>Approved</t>
        </is>
      </c>
      <c r="I32" s="6" t="inlineStr">
        <is>
          <t>RestAssured API contract testing nominal; zero backward compatibility break</t>
        </is>
      </c>
    </row>
    <row r="33" ht="20" customHeight="1">
      <c r="A33" s="8" t="inlineStr">
        <is>
          <t>Digital Lending Micro-Credit</t>
        </is>
      </c>
      <c r="B33" s="9" t="inlineStr">
        <is>
          <t>V. Anggraini</t>
        </is>
      </c>
      <c r="C33" s="44" t="inlineStr">
        <is>
          <t>In Review</t>
        </is>
      </c>
      <c r="D33" s="7" t="inlineStr">
        <is>
          <t>94.5%</t>
        </is>
      </c>
      <c r="E33" s="7" t="inlineStr">
        <is>
          <t>2.4%</t>
        </is>
      </c>
      <c r="F33" s="7" t="inlineStr">
        <is>
          <t>6 Flaky</t>
        </is>
      </c>
      <c r="G33" s="7" t="inlineStr">
        <is>
          <t>18.0 Mins</t>
        </is>
      </c>
      <c r="H33" s="7" t="inlineStr">
        <is>
          <t>Pending</t>
        </is>
      </c>
      <c r="I33" s="9" t="inlineStr">
        <is>
          <t>Complex credit scoring matrix test data flakiness under investigation</t>
        </is>
      </c>
    </row>
    <row r="34" ht="20" customHeight="1">
      <c r="A34" s="5" t="inlineStr">
        <is>
          <t>BI-FAST Real-time Switching</t>
        </is>
      </c>
      <c r="B34" s="6" t="inlineStr">
        <is>
          <t>B. Gunawan</t>
        </is>
      </c>
      <c r="C34" s="43" t="inlineStr">
        <is>
          <t>Optimal</t>
        </is>
      </c>
      <c r="D34" s="4" t="inlineStr">
        <is>
          <t>99.1%</t>
        </is>
      </c>
      <c r="E34" s="4" t="inlineStr">
        <is>
          <t>0.4%</t>
        </is>
      </c>
      <c r="F34" s="4" t="inlineStr">
        <is>
          <t>0 Flaky</t>
        </is>
      </c>
      <c r="G34" s="4" t="inlineStr">
        <is>
          <t>7.0 Mins</t>
        </is>
      </c>
      <c r="H34" s="4" t="inlineStr">
        <is>
          <t>Approved</t>
        </is>
      </c>
      <c r="I34" s="6" t="inlineStr">
        <is>
          <t>ISO 20022 message schema fuzz testing passed with zero anomalies</t>
        </is>
      </c>
    </row>
    <row r="35" ht="20" customHeight="1">
      <c r="A35" s="8" t="inlineStr">
        <is>
          <t>E-Commerce Card 3DS Gateway</t>
        </is>
      </c>
      <c r="B35" s="9" t="inlineStr">
        <is>
          <t>V. Anggraini</t>
        </is>
      </c>
      <c r="C35" s="43" t="inlineStr">
        <is>
          <t>Optimal</t>
        </is>
      </c>
      <c r="D35" s="7" t="inlineStr">
        <is>
          <t>98.2%</t>
        </is>
      </c>
      <c r="E35" s="7" t="inlineStr">
        <is>
          <t>1.1%</t>
        </is>
      </c>
      <c r="F35" s="7" t="inlineStr">
        <is>
          <t>1 Flaky</t>
        </is>
      </c>
      <c r="G35" s="7" t="inlineStr">
        <is>
          <t>9.5 Mins</t>
        </is>
      </c>
      <c r="H35" s="7" t="inlineStr">
        <is>
          <t>Approved</t>
        </is>
      </c>
      <c r="I35" s="9" t="inlineStr">
        <is>
          <t>Mock payment gateway virtualization active in staging pipeline</t>
        </is>
      </c>
    </row>
    <row r="36" ht="20" customHeight="1">
      <c r="A36" s="5" t="inlineStr">
        <is>
          <t>Wealth Management Trading</t>
        </is>
      </c>
      <c r="B36" s="6" t="inlineStr">
        <is>
          <t>H. Wibowo</t>
        </is>
      </c>
      <c r="C36" s="43" t="inlineStr">
        <is>
          <t>Optimal</t>
        </is>
      </c>
      <c r="D36" s="4" t="inlineStr">
        <is>
          <t>99.5%</t>
        </is>
      </c>
      <c r="E36" s="4" t="inlineStr">
        <is>
          <t>0.0%</t>
        </is>
      </c>
      <c r="F36" s="4" t="inlineStr">
        <is>
          <t>0 Flaky</t>
        </is>
      </c>
      <c r="G36" s="4" t="inlineStr">
        <is>
          <t>6.5 Mins</t>
        </is>
      </c>
      <c r="H36" s="4" t="inlineStr">
        <is>
          <t>Approved</t>
        </is>
      </c>
      <c r="I36" s="6" t="inlineStr">
        <is>
          <t>Precision investment financial rounding tests executed with 100% pass</t>
        </is>
      </c>
    </row>
    <row r="37" ht="20" customHeight="1">
      <c r="A37" s="8" t="inlineStr">
        <is>
          <t>Corporate Payroll Batch Engine</t>
        </is>
      </c>
      <c r="B37" s="9" t="inlineStr">
        <is>
          <t>N. Permata</t>
        </is>
      </c>
      <c r="C37" s="43" t="inlineStr">
        <is>
          <t>Optimal</t>
        </is>
      </c>
      <c r="D37" s="7" t="inlineStr">
        <is>
          <t>98.0%</t>
        </is>
      </c>
      <c r="E37" s="7" t="inlineStr">
        <is>
          <t>0.5%</t>
        </is>
      </c>
      <c r="F37" s="7" t="inlineStr">
        <is>
          <t>1 Flaky</t>
        </is>
      </c>
      <c r="G37" s="7" t="inlineStr">
        <is>
          <t>11.0 Mins</t>
        </is>
      </c>
      <c r="H37" s="7" t="inlineStr">
        <is>
          <t>Approved</t>
        </is>
      </c>
      <c r="I37" s="9" t="inlineStr">
        <is>
          <t>Mass CSV file stress test simulated 100k employee rows successfully</t>
        </is>
      </c>
    </row>
    <row r="38" ht="20" customHeight="1">
      <c r="A38" s="5" t="inlineStr">
        <is>
          <t>Customer Support AI Voicebot</t>
        </is>
      </c>
      <c r="B38" s="6" t="inlineStr">
        <is>
          <t>A. Yani</t>
        </is>
      </c>
      <c r="C38" s="44" t="inlineStr">
        <is>
          <t>In Review</t>
        </is>
      </c>
      <c r="D38" s="4" t="inlineStr">
        <is>
          <t>92.0%</t>
        </is>
      </c>
      <c r="E38" s="4" t="inlineStr">
        <is>
          <t>3.5%</t>
        </is>
      </c>
      <c r="F38" s="4" t="inlineStr">
        <is>
          <t>8 Flaky</t>
        </is>
      </c>
      <c r="G38" s="4" t="inlineStr">
        <is>
          <t>22.0 Mins</t>
        </is>
      </c>
      <c r="H38" s="4" t="inlineStr">
        <is>
          <t>Pending</t>
        </is>
      </c>
      <c r="I38" s="6" t="inlineStr">
        <is>
          <t>Audio speech-to-text timing variance causing automated test timeouts</t>
        </is>
      </c>
    </row>
    <row r="39" ht="20" customHeight="1">
      <c r="A39" s="8" t="inlineStr">
        <is>
          <t>QRIS Merchant Settlement App</t>
        </is>
      </c>
      <c r="B39" s="9" t="inlineStr">
        <is>
          <t>P. Sasmita</t>
        </is>
      </c>
      <c r="C39" s="43" t="inlineStr">
        <is>
          <t>Optimal</t>
        </is>
      </c>
      <c r="D39" s="7" t="inlineStr">
        <is>
          <t>98.5%</t>
        </is>
      </c>
      <c r="E39" s="7" t="inlineStr">
        <is>
          <t>0.8%</t>
        </is>
      </c>
      <c r="F39" s="7" t="inlineStr">
        <is>
          <t>1 Flaky</t>
        </is>
      </c>
      <c r="G39" s="7" t="inlineStr">
        <is>
          <t>8.8 Mins</t>
        </is>
      </c>
      <c r="H39" s="7" t="inlineStr">
        <is>
          <t>Approved</t>
        </is>
      </c>
      <c r="I39" s="9" t="inlineStr">
        <is>
          <t>Merchant acquirer terminal emulator tests executed clean</t>
        </is>
      </c>
    </row>
    <row r="40" ht="20" customHeight="1">
      <c r="A40" s="5" t="inlineStr">
        <is>
          <t>Corporate Identity &amp; SSO (AD)</t>
        </is>
      </c>
      <c r="B40" s="6" t="inlineStr">
        <is>
          <t>R. Hidayat</t>
        </is>
      </c>
      <c r="C40" s="43" t="inlineStr">
        <is>
          <t>Optimal</t>
        </is>
      </c>
      <c r="D40" s="4" t="inlineStr">
        <is>
          <t>99.8%</t>
        </is>
      </c>
      <c r="E40" s="4" t="inlineStr">
        <is>
          <t>0.0%</t>
        </is>
      </c>
      <c r="F40" s="4" t="inlineStr">
        <is>
          <t>0 Flaky</t>
        </is>
      </c>
      <c r="G40" s="4" t="inlineStr">
        <is>
          <t>5.2 Mins</t>
        </is>
      </c>
      <c r="H40" s="4" t="inlineStr">
        <is>
          <t>Approved</t>
        </is>
      </c>
      <c r="I40" s="6" t="inlineStr">
        <is>
          <t>FIDO2 WebAuthn automated browser test matrix certified nominal</t>
        </is>
      </c>
    </row>
    <row r="48">
      <c r="B48" s="100" t="inlineStr">
        <is>
          <t>Monthly Test Automation Coverage &amp; Defect Leakage Reduction (%)</t>
        </is>
      </c>
      <c r="G48" s="100" t="inlineStr">
        <is>
          <t>Quality Engineering &amp; Test Automation Maturity</t>
        </is>
      </c>
    </row>
    <row r="49">
      <c r="B49" s="101" t="inlineStr">
        <is>
          <t>Month</t>
        </is>
      </c>
      <c r="C49" s="101" t="inlineStr">
        <is>
          <t>Target Automation %</t>
        </is>
      </c>
      <c r="D49" s="101" t="inlineStr">
        <is>
          <t>Actual Automated Coverage %</t>
        </is>
      </c>
      <c r="E49" s="101" t="inlineStr">
        <is>
          <t>Defect Escape Reduction %</t>
        </is>
      </c>
      <c r="G49" s="101" t="inlineStr">
        <is>
          <t>Operational Capability Pillar</t>
        </is>
      </c>
      <c r="H49" s="101" t="inlineStr">
        <is>
          <t>Benchmark</t>
        </is>
      </c>
      <c r="I49" s="101" t="inlineStr">
        <is>
          <t>Current Attainment</t>
        </is>
      </c>
    </row>
    <row r="50">
      <c r="B50" s="102" t="inlineStr">
        <is>
          <t>May</t>
        </is>
      </c>
      <c r="C50" s="103" t="n">
        <v>75</v>
      </c>
      <c r="D50" s="103" t="n">
        <v>76.8</v>
      </c>
      <c r="E50" s="103" t="n">
        <v>88</v>
      </c>
      <c r="G50" s="104" t="inlineStr">
        <is>
          <t>CI/CD Regression Automation</t>
        </is>
      </c>
      <c r="H50" s="105" t="n">
        <v>4.2</v>
      </c>
      <c r="I50" s="105" t="n">
        <v>4.8</v>
      </c>
    </row>
    <row r="51">
      <c r="B51" s="102" t="inlineStr">
        <is>
          <t>Jun</t>
        </is>
      </c>
      <c r="C51" s="103" t="n">
        <v>80</v>
      </c>
      <c r="D51" s="103" t="n">
        <v>81.5</v>
      </c>
      <c r="E51" s="103" t="n">
        <v>90.5</v>
      </c>
      <c r="G51" s="104" t="inlineStr">
        <is>
          <t>API Contract Performance</t>
        </is>
      </c>
      <c r="H51" s="105" t="n">
        <v>4.2</v>
      </c>
      <c r="I51" s="105" t="n">
        <v>4.7</v>
      </c>
    </row>
    <row r="52">
      <c r="B52" s="102" t="inlineStr">
        <is>
          <t>Jul</t>
        </is>
      </c>
      <c r="C52" s="103" t="n">
        <v>85</v>
      </c>
      <c r="D52" s="103" t="n">
        <v>86.8</v>
      </c>
      <c r="E52" s="103" t="n">
        <v>93</v>
      </c>
      <c r="G52" s="104" t="inlineStr">
        <is>
          <t>Mobile App Device Farm</t>
        </is>
      </c>
      <c r="H52" s="105" t="n">
        <v>4</v>
      </c>
      <c r="I52" s="105" t="n">
        <v>4.5</v>
      </c>
    </row>
    <row r="53">
      <c r="B53" s="102" t="inlineStr">
        <is>
          <t>Aug</t>
        </is>
      </c>
      <c r="C53" s="103" t="n">
        <v>85</v>
      </c>
      <c r="D53" s="103" t="n">
        <v>86</v>
      </c>
      <c r="E53" s="103" t="n">
        <v>92.40000000000001</v>
      </c>
      <c r="G53" s="104" t="inlineStr">
        <is>
          <t>Test Data Mgmt &amp; Mocking</t>
        </is>
      </c>
      <c r="H53" s="105" t="n">
        <v>3.8</v>
      </c>
      <c r="I53" s="105" t="n">
        <v>4.3</v>
      </c>
    </row>
    <row r="54">
      <c r="B54" s="102" t="inlineStr">
        <is>
          <t>Sep</t>
        </is>
      </c>
      <c r="C54" s="103" t="n">
        <v>88</v>
      </c>
      <c r="D54" s="103" t="n">
        <v>90.2</v>
      </c>
      <c r="E54" s="103" t="n">
        <v>95.5</v>
      </c>
      <c r="G54" s="104" t="inlineStr">
        <is>
          <t>Security DAST Integration</t>
        </is>
      </c>
      <c r="H54" s="105" t="n">
        <v>4</v>
      </c>
      <c r="I54" s="105" t="n">
        <v>4.6</v>
      </c>
    </row>
    <row r="55">
      <c r="B55" s="102" t="inlineStr">
        <is>
          <t>Oct</t>
        </is>
      </c>
      <c r="C55" s="103" t="n">
        <v>92</v>
      </c>
      <c r="D55" s="103" t="n">
        <v>93.8</v>
      </c>
      <c r="E55" s="103" t="n">
        <v>98.2</v>
      </c>
      <c r="G55" s="104" t="inlineStr">
        <is>
          <t>Flaky Test Auto-Quarantine</t>
        </is>
      </c>
      <c r="H55" s="105" t="n">
        <v>4</v>
      </c>
      <c r="I55" s="105" t="n">
        <v>4.5</v>
      </c>
    </row>
    <row r="72">
      <c r="B72" s="100" t="inlineStr">
        <is>
          <t>Test Execution Suite Composition &amp; Volume (k Executions)</t>
        </is>
      </c>
      <c r="G72" s="100" t="inlineStr">
        <is>
          <t>Defect Escape Rate (%) vs Automated Test Coverage (%)</t>
        </is>
      </c>
    </row>
    <row r="73">
      <c r="B73" s="101" t="inlineStr">
        <is>
          <t>Month</t>
        </is>
      </c>
      <c r="C73" s="101" t="inlineStr">
        <is>
          <t>Unit Tests</t>
        </is>
      </c>
      <c r="D73" s="101" t="inlineStr">
        <is>
          <t>API Contract Tests</t>
        </is>
      </c>
      <c r="E73" s="101" t="inlineStr">
        <is>
          <t>E2E Cypress/Playwright</t>
        </is>
      </c>
      <c r="F73" s="101" t="inlineStr">
        <is>
          <t>Performance Load</t>
        </is>
      </c>
      <c r="G73" s="101" t="inlineStr">
        <is>
          <t>Module</t>
        </is>
      </c>
      <c r="H73" s="101" t="inlineStr">
        <is>
          <t>Defect Escape %</t>
        </is>
      </c>
      <c r="I73" s="101" t="inlineStr">
        <is>
          <t>Test Coverage %</t>
        </is>
      </c>
      <c r="J73" s="101" t="inlineStr">
        <is>
          <t>Critical Defect Count</t>
        </is>
      </c>
    </row>
    <row r="74">
      <c r="B74" s="104" t="inlineStr">
        <is>
          <t>May</t>
        </is>
      </c>
      <c r="C74" s="108" t="n">
        <v>140</v>
      </c>
      <c r="D74" s="108" t="n">
        <v>48</v>
      </c>
      <c r="E74" s="108" t="n">
        <v>18</v>
      </c>
      <c r="F74" s="108" t="n">
        <v>6</v>
      </c>
      <c r="G74" s="104" t="inlineStr">
        <is>
          <t>Payment Gateway</t>
        </is>
      </c>
      <c r="H74" s="109" t="n">
        <v>0.05</v>
      </c>
      <c r="I74" s="109" t="n">
        <v>94.5</v>
      </c>
      <c r="J74" s="108" t="n">
        <v>2</v>
      </c>
    </row>
    <row r="75">
      <c r="B75" s="104" t="inlineStr">
        <is>
          <t>Jun</t>
        </is>
      </c>
      <c r="C75" s="108" t="n">
        <v>165</v>
      </c>
      <c r="D75" s="108" t="n">
        <v>56</v>
      </c>
      <c r="E75" s="108" t="n">
        <v>22</v>
      </c>
      <c r="F75" s="108" t="n">
        <v>8</v>
      </c>
      <c r="G75" s="104" t="inlineStr">
        <is>
          <t>Auth &amp; SSO</t>
        </is>
      </c>
      <c r="H75" s="109" t="n">
        <v>0.08</v>
      </c>
      <c r="I75" s="109" t="n">
        <v>92</v>
      </c>
      <c r="J75" s="108" t="n">
        <v>3</v>
      </c>
    </row>
    <row r="76">
      <c r="B76" s="104" t="inlineStr">
        <is>
          <t>Jul</t>
        </is>
      </c>
      <c r="C76" s="108" t="n">
        <v>195</v>
      </c>
      <c r="D76" s="108" t="n">
        <v>68</v>
      </c>
      <c r="E76" s="108" t="n">
        <v>26</v>
      </c>
      <c r="F76" s="108" t="n">
        <v>9</v>
      </c>
      <c r="G76" s="104" t="inlineStr">
        <is>
          <t>Order Engine</t>
        </is>
      </c>
      <c r="H76" s="109" t="n">
        <v>0.18</v>
      </c>
      <c r="I76" s="109" t="n">
        <v>88.5</v>
      </c>
      <c r="J76" s="108" t="n">
        <v>7</v>
      </c>
    </row>
    <row r="77">
      <c r="B77" s="104" t="inlineStr">
        <is>
          <t>Aug</t>
        </is>
      </c>
      <c r="C77" s="108" t="n">
        <v>190</v>
      </c>
      <c r="D77" s="108" t="n">
        <v>65</v>
      </c>
      <c r="E77" s="108" t="n">
        <v>25</v>
      </c>
      <c r="F77" s="108" t="n">
        <v>9</v>
      </c>
      <c r="G77" s="104" t="inlineStr">
        <is>
          <t>Reporting BI</t>
        </is>
      </c>
      <c r="H77" s="109" t="n">
        <v>0.42</v>
      </c>
      <c r="I77" s="109" t="n">
        <v>78</v>
      </c>
      <c r="J77" s="108" t="n">
        <v>14</v>
      </c>
    </row>
    <row r="78">
      <c r="B78" s="104" t="inlineStr">
        <is>
          <t>Sep</t>
        </is>
      </c>
      <c r="C78" s="108" t="n">
        <v>230</v>
      </c>
      <c r="D78" s="108" t="n">
        <v>82</v>
      </c>
      <c r="E78" s="108" t="n">
        <v>32</v>
      </c>
      <c r="F78" s="108" t="n">
        <v>12</v>
      </c>
      <c r="G78" s="104" t="inlineStr">
        <is>
          <t>Mobile Notifications</t>
        </is>
      </c>
      <c r="H78" s="109" t="n">
        <v>0.25</v>
      </c>
      <c r="I78" s="109" t="n">
        <v>84</v>
      </c>
      <c r="J78" s="108" t="n">
        <v>8</v>
      </c>
    </row>
    <row r="79">
      <c r="B79" s="104" t="inlineStr">
        <is>
          <t>Oct</t>
        </is>
      </c>
      <c r="C79" s="108" t="n">
        <v>275</v>
      </c>
      <c r="D79" s="108" t="n">
        <v>98</v>
      </c>
      <c r="E79" s="108" t="n">
        <v>38</v>
      </c>
      <c r="F79" s="108" t="n">
        <v>15</v>
      </c>
      <c r="G79" s="104" t="inlineStr">
        <is>
          <t>Legacy Web Portal</t>
        </is>
      </c>
      <c r="H79" s="109" t="n">
        <v>0.65</v>
      </c>
      <c r="I79" s="109" t="n">
        <v>68</v>
      </c>
      <c r="J79" s="108" t="n">
        <v>22</v>
      </c>
    </row>
  </sheetData>
  <mergeCells count="18">
    <mergeCell ref="E6:G7"/>
    <mergeCell ref="H6:J7"/>
    <mergeCell ref="B10:D11"/>
    <mergeCell ref="B5:D5"/>
    <mergeCell ref="B6:D7"/>
    <mergeCell ref="E10:G11"/>
    <mergeCell ref="H10:J11"/>
    <mergeCell ref="K9:M9"/>
    <mergeCell ref="E5:G5"/>
    <mergeCell ref="K5:M5"/>
    <mergeCell ref="H5:J5"/>
    <mergeCell ref="K10:M11"/>
    <mergeCell ref="A29:N29"/>
    <mergeCell ref="A2:N3"/>
    <mergeCell ref="B9:D9"/>
    <mergeCell ref="E9:G9"/>
    <mergeCell ref="H9:J9"/>
    <mergeCell ref="K6:M7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24" customWidth="1" min="3" max="3"/>
    <col width="18" customWidth="1" min="4" max="4"/>
    <col width="16" customWidth="1" min="5" max="5"/>
    <col width="16" customWidth="1" min="6" max="6"/>
    <col width="14" customWidth="1" min="7" max="7"/>
    <col width="16" customWidth="1" min="8" max="8"/>
    <col width="16" customWidth="1" min="9" max="9"/>
    <col width="14" customWidth="1" min="10" max="10"/>
    <col width="18" customWidth="1" min="11" max="11"/>
  </cols>
  <sheetData>
    <row r="1" ht="28" customHeight="1">
      <c r="A1" s="45" t="inlineStr">
        <is>
          <t>🤖 AUTOMATED TEST SUITES EXECUTION, CI INTEGRATION &amp; PASS RATES</t>
        </is>
      </c>
    </row>
    <row r="2">
      <c r="A2" s="2" t="inlineStr">
        <is>
          <t>End-to-End browser tests, API integration suites, test duration benchmarks, and SDET tracking.</t>
        </is>
      </c>
    </row>
    <row r="4" ht="18" customHeight="1">
      <c r="A4" s="46" t="inlineStr">
        <is>
          <t>TOTAL AUTOMATED TESTS EXECUTED</t>
        </is>
      </c>
      <c r="B4" s="106" t="n"/>
      <c r="C4" s="46" t="inlineStr">
        <is>
          <t>TOTAL PASSED TEST CASES</t>
        </is>
      </c>
      <c r="D4" s="106" t="n"/>
      <c r="E4" s="46" t="inlineStr">
        <is>
          <t>OVERALL AUTOMATION PASS RATE</t>
        </is>
      </c>
      <c r="F4" s="106" t="n"/>
      <c r="G4" s="46" t="inlineStr">
        <is>
          <t>AVERAGE SUITE RUN TIME</t>
        </is>
      </c>
      <c r="H4" s="107" t="n"/>
      <c r="I4" s="107" t="n"/>
      <c r="J4" s="107" t="n"/>
      <c r="K4" s="106" t="n"/>
    </row>
    <row r="5" ht="22" customHeight="1">
      <c r="A5" s="48">
        <f>SUM(E8:E22)</f>
        <v/>
      </c>
      <c r="B5" s="106" t="n"/>
      <c r="C5" s="48">
        <f>SUM(F8:F22)</f>
        <v/>
      </c>
      <c r="D5" s="106" t="n"/>
      <c r="E5" s="49">
        <f>SUM(F8:F22)/SUM(E8:E22)</f>
        <v/>
      </c>
      <c r="F5" s="106" t="n"/>
      <c r="G5" s="50">
        <f>AVERAGE(I8:I22)</f>
        <v/>
      </c>
      <c r="H5" s="107" t="n"/>
      <c r="I5" s="107" t="n"/>
      <c r="J5" s="107" t="n"/>
      <c r="K5" s="106" t="n"/>
    </row>
    <row r="7" ht="24" customHeight="1">
      <c r="A7" s="3" t="inlineStr">
        <is>
          <t>SUITE ID</t>
        </is>
      </c>
      <c r="B7" s="3" t="inlineStr">
        <is>
          <t>APPLICATION MODULE / SUITE</t>
        </is>
      </c>
      <c r="C7" s="3" t="inlineStr">
        <is>
          <t>TEST FRAMEWORK</t>
        </is>
      </c>
      <c r="D7" s="3" t="inlineStr">
        <is>
          <t>TOTAL TEST CASES</t>
        </is>
      </c>
      <c r="E7" s="3" t="inlineStr">
        <is>
          <t>EXECUTED TESTS</t>
        </is>
      </c>
      <c r="F7" s="3" t="inlineStr">
        <is>
          <t>PASSED TESTS</t>
        </is>
      </c>
      <c r="G7" s="3" t="inlineStr">
        <is>
          <t>FAILED TESTS</t>
        </is>
      </c>
      <c r="H7" s="3" t="inlineStr">
        <is>
          <t>PASS RATE %</t>
        </is>
      </c>
      <c r="I7" s="3" t="inlineStr">
        <is>
          <t>DURATION (MINS)</t>
        </is>
      </c>
      <c r="J7" s="3" t="inlineStr">
        <is>
          <t>STATUS</t>
        </is>
      </c>
      <c r="K7" s="3" t="inlineStr">
        <is>
          <t>SDET LEAD</t>
        </is>
      </c>
    </row>
    <row r="8" ht="20" customHeight="1">
      <c r="A8" s="6" t="inlineStr">
        <is>
          <t>AUT-01</t>
        </is>
      </c>
      <c r="B8" s="6" t="inlineStr">
        <is>
          <t>Mobile SuperApp Core Checkout E2E</t>
        </is>
      </c>
      <c r="C8" s="6" t="inlineStr">
        <is>
          <t>Playwright + Appium</t>
        </is>
      </c>
      <c r="D8" s="51" t="n">
        <v>3450</v>
      </c>
      <c r="E8" s="51" t="n">
        <v>3450</v>
      </c>
      <c r="F8" s="51" t="n">
        <v>3410</v>
      </c>
      <c r="G8" s="4" t="n">
        <v>40</v>
      </c>
      <c r="H8" s="6">
        <f>F8/E8</f>
        <v/>
      </c>
      <c r="I8" s="52" t="n">
        <v>12.5</v>
      </c>
      <c r="J8" s="43" t="inlineStr">
        <is>
          <t>Optimal</t>
        </is>
      </c>
      <c r="K8" s="6" t="inlineStr">
        <is>
          <t>S. Widjaja</t>
        </is>
      </c>
    </row>
    <row r="9" ht="20" customHeight="1">
      <c r="A9" s="9" t="inlineStr">
        <is>
          <t>AUT-02</t>
        </is>
      </c>
      <c r="B9" s="9" t="inlineStr">
        <is>
          <t>Core Banking REST API Integration</t>
        </is>
      </c>
      <c r="C9" s="9" t="inlineStr">
        <is>
          <t>RestAssured + JUnit5</t>
        </is>
      </c>
      <c r="D9" s="53" t="n">
        <v>2850</v>
      </c>
      <c r="E9" s="53" t="n">
        <v>2850</v>
      </c>
      <c r="F9" s="53" t="n">
        <v>2835</v>
      </c>
      <c r="G9" s="7" t="n">
        <v>15</v>
      </c>
      <c r="H9" s="9">
        <f>F9/E9</f>
        <v/>
      </c>
      <c r="I9" s="54" t="n">
        <v>8.199999999999999</v>
      </c>
      <c r="J9" s="43" t="inlineStr">
        <is>
          <t>Optimal</t>
        </is>
      </c>
      <c r="K9" s="9" t="inlineStr">
        <is>
          <t>M. Handoko</t>
        </is>
      </c>
    </row>
    <row r="10" ht="20" customHeight="1">
      <c r="A10" s="6" t="inlineStr">
        <is>
          <t>AUT-03</t>
        </is>
      </c>
      <c r="B10" s="6" t="inlineStr">
        <is>
          <t>Digital Lending Scoring Service</t>
        </is>
      </c>
      <c r="C10" s="6" t="inlineStr">
        <is>
          <t>PyTest + Requests</t>
        </is>
      </c>
      <c r="D10" s="51" t="n">
        <v>1950</v>
      </c>
      <c r="E10" s="51" t="n">
        <v>1950</v>
      </c>
      <c r="F10" s="51" t="n">
        <v>1920</v>
      </c>
      <c r="G10" s="4" t="n">
        <v>30</v>
      </c>
      <c r="H10" s="6">
        <f>F10/E10</f>
        <v/>
      </c>
      <c r="I10" s="52" t="n">
        <v>18</v>
      </c>
      <c r="J10" s="43" t="inlineStr">
        <is>
          <t>Optimal</t>
        </is>
      </c>
      <c r="K10" s="6" t="inlineStr">
        <is>
          <t>V. Anggraini</t>
        </is>
      </c>
    </row>
    <row r="11" ht="20" customHeight="1">
      <c r="A11" s="9" t="inlineStr">
        <is>
          <t>AUT-04</t>
        </is>
      </c>
      <c r="B11" s="9" t="inlineStr">
        <is>
          <t>BI-FAST ISO 20022 Switching Gate</t>
        </is>
      </c>
      <c r="C11" s="9" t="inlineStr">
        <is>
          <t>Karate DSL + Docker</t>
        </is>
      </c>
      <c r="D11" s="53" t="n">
        <v>1600</v>
      </c>
      <c r="E11" s="53" t="n">
        <v>1600</v>
      </c>
      <c r="F11" s="53" t="n">
        <v>1585</v>
      </c>
      <c r="G11" s="7" t="n">
        <v>15</v>
      </c>
      <c r="H11" s="9">
        <f>F11/E11</f>
        <v/>
      </c>
      <c r="I11" s="54" t="n">
        <v>7</v>
      </c>
      <c r="J11" s="43" t="inlineStr">
        <is>
          <t>Optimal</t>
        </is>
      </c>
      <c r="K11" s="9" t="inlineStr">
        <is>
          <t>B. Gunawan</t>
        </is>
      </c>
    </row>
    <row r="12" ht="20" customHeight="1">
      <c r="A12" s="6" t="inlineStr">
        <is>
          <t>AUT-05</t>
        </is>
      </c>
      <c r="B12" s="6" t="inlineStr">
        <is>
          <t>Customer Web Portal Responsive UI</t>
        </is>
      </c>
      <c r="C12" s="6" t="inlineStr">
        <is>
          <t>Cypress E2E</t>
        </is>
      </c>
      <c r="D12" s="51" t="n">
        <v>1420</v>
      </c>
      <c r="E12" s="51" t="n">
        <v>1420</v>
      </c>
      <c r="F12" s="51" t="n">
        <v>1400</v>
      </c>
      <c r="G12" s="4" t="n">
        <v>20</v>
      </c>
      <c r="H12" s="6">
        <f>F12/E12</f>
        <v/>
      </c>
      <c r="I12" s="52" t="n">
        <v>9.5</v>
      </c>
      <c r="J12" s="43" t="inlineStr">
        <is>
          <t>Optimal</t>
        </is>
      </c>
      <c r="K12" s="6" t="inlineStr">
        <is>
          <t>D. Arifin</t>
        </is>
      </c>
    </row>
    <row r="13" ht="20" customHeight="1">
      <c r="A13" s="9" t="inlineStr">
        <is>
          <t>AUT-06</t>
        </is>
      </c>
      <c r="B13" s="9" t="inlineStr">
        <is>
          <t>E-Commerce Card 3D Secure Webhook</t>
        </is>
      </c>
      <c r="C13" s="9" t="inlineStr">
        <is>
          <t>Pact Contract + Postman</t>
        </is>
      </c>
      <c r="D13" s="53" t="n">
        <v>1250</v>
      </c>
      <c r="E13" s="53" t="n">
        <v>1250</v>
      </c>
      <c r="F13" s="53" t="n">
        <v>1238</v>
      </c>
      <c r="G13" s="7" t="n">
        <v>12</v>
      </c>
      <c r="H13" s="9">
        <f>F13/E13</f>
        <v/>
      </c>
      <c r="I13" s="54" t="n">
        <v>6.8</v>
      </c>
      <c r="J13" s="43" t="inlineStr">
        <is>
          <t>Optimal</t>
        </is>
      </c>
      <c r="K13" s="9" t="inlineStr">
        <is>
          <t>V. Anggraini</t>
        </is>
      </c>
    </row>
    <row r="14" ht="20" customHeight="1">
      <c r="A14" s="6" t="inlineStr">
        <is>
          <t>AUT-07</t>
        </is>
      </c>
      <c r="B14" s="6" t="inlineStr">
        <is>
          <t>Wealth Management Portfolio Ledger</t>
        </is>
      </c>
      <c r="C14" s="6" t="inlineStr">
        <is>
          <t>TestNG + Java</t>
        </is>
      </c>
      <c r="D14" s="4" t="n">
        <v>880</v>
      </c>
      <c r="E14" s="4" t="n">
        <v>880</v>
      </c>
      <c r="F14" s="4" t="n">
        <v>875</v>
      </c>
      <c r="G14" s="4" t="n">
        <v>5</v>
      </c>
      <c r="H14" s="6">
        <f>F14/E14</f>
        <v/>
      </c>
      <c r="I14" s="52" t="n">
        <v>6.5</v>
      </c>
      <c r="J14" s="43" t="inlineStr">
        <is>
          <t>Optimal</t>
        </is>
      </c>
      <c r="K14" s="6" t="inlineStr">
        <is>
          <t>H. Wibowo</t>
        </is>
      </c>
    </row>
    <row r="15" ht="20" customHeight="1">
      <c r="A15" s="9" t="inlineStr">
        <is>
          <t>AUT-08</t>
        </is>
      </c>
      <c r="B15" s="9" t="inlineStr">
        <is>
          <t>Corporate Payroll Mass Batch Import</t>
        </is>
      </c>
      <c r="C15" s="9" t="inlineStr">
        <is>
          <t>Custom Python Engine</t>
        </is>
      </c>
      <c r="D15" s="7" t="n">
        <v>750</v>
      </c>
      <c r="E15" s="7" t="n">
        <v>750</v>
      </c>
      <c r="F15" s="7" t="n">
        <v>742</v>
      </c>
      <c r="G15" s="7" t="n">
        <v>8</v>
      </c>
      <c r="H15" s="9">
        <f>F15/E15</f>
        <v/>
      </c>
      <c r="I15" s="54" t="n">
        <v>11</v>
      </c>
      <c r="J15" s="43" t="inlineStr">
        <is>
          <t>Optimal</t>
        </is>
      </c>
      <c r="K15" s="9" t="inlineStr">
        <is>
          <t>N. Permata</t>
        </is>
      </c>
    </row>
    <row r="16" ht="20" customHeight="1">
      <c r="A16" s="6" t="inlineStr">
        <is>
          <t>AUT-09</t>
        </is>
      </c>
      <c r="B16" s="6" t="inlineStr">
        <is>
          <t>Customer Care AI Voicebot NLU</t>
        </is>
      </c>
      <c r="C16" s="6" t="inlineStr">
        <is>
          <t>Rasa Test Harness</t>
        </is>
      </c>
      <c r="D16" s="4" t="n">
        <v>650</v>
      </c>
      <c r="E16" s="4" t="n">
        <v>650</v>
      </c>
      <c r="F16" s="4" t="n">
        <v>598</v>
      </c>
      <c r="G16" s="4" t="n">
        <v>52</v>
      </c>
      <c r="H16" s="6">
        <f>F16/E16</f>
        <v/>
      </c>
      <c r="I16" s="52" t="n">
        <v>22</v>
      </c>
      <c r="J16" s="44" t="inlineStr">
        <is>
          <t>In Review</t>
        </is>
      </c>
      <c r="K16" s="6" t="inlineStr">
        <is>
          <t>A. Yani</t>
        </is>
      </c>
    </row>
    <row r="17" ht="20" customHeight="1">
      <c r="A17" s="9" t="inlineStr">
        <is>
          <t>AUT-10</t>
        </is>
      </c>
      <c r="B17" s="9" t="inlineStr">
        <is>
          <t>QRIS Merchant Terminal Sync API</t>
        </is>
      </c>
      <c r="C17" s="9" t="inlineStr">
        <is>
          <t>Go Test Runner</t>
        </is>
      </c>
      <c r="D17" s="53" t="n">
        <v>1100</v>
      </c>
      <c r="E17" s="53" t="n">
        <v>1100</v>
      </c>
      <c r="F17" s="53" t="n">
        <v>1085</v>
      </c>
      <c r="G17" s="7" t="n">
        <v>15</v>
      </c>
      <c r="H17" s="9">
        <f>F17/E17</f>
        <v/>
      </c>
      <c r="I17" s="54" t="n">
        <v>8.800000000000001</v>
      </c>
      <c r="J17" s="43" t="inlineStr">
        <is>
          <t>Optimal</t>
        </is>
      </c>
      <c r="K17" s="9" t="inlineStr">
        <is>
          <t>P. Sasmita</t>
        </is>
      </c>
    </row>
    <row r="18" ht="20" customHeight="1">
      <c r="A18" s="6" t="inlineStr">
        <is>
          <t>AUT-11</t>
        </is>
      </c>
      <c r="B18" s="6" t="inlineStr">
        <is>
          <t>Identity &amp; Active Directory MFA</t>
        </is>
      </c>
      <c r="C18" s="6" t="inlineStr">
        <is>
          <t>Selenium WebDriver</t>
        </is>
      </c>
      <c r="D18" s="4" t="n">
        <v>820</v>
      </c>
      <c r="E18" s="4" t="n">
        <v>820</v>
      </c>
      <c r="F18" s="4" t="n">
        <v>818</v>
      </c>
      <c r="G18" s="4" t="n">
        <v>2</v>
      </c>
      <c r="H18" s="6">
        <f>F18/E18</f>
        <v/>
      </c>
      <c r="I18" s="52" t="n">
        <v>5.2</v>
      </c>
      <c r="J18" s="43" t="inlineStr">
        <is>
          <t>Optimal</t>
        </is>
      </c>
      <c r="K18" s="6" t="inlineStr">
        <is>
          <t>R. Hidayat</t>
        </is>
      </c>
    </row>
    <row r="19" ht="20" customHeight="1">
      <c r="A19" s="9" t="inlineStr">
        <is>
          <t>AUT-12</t>
        </is>
      </c>
      <c r="B19" s="9" t="inlineStr">
        <is>
          <t>ATM Switching Message Formats</t>
        </is>
      </c>
      <c r="C19" s="9" t="inlineStr">
        <is>
          <t>Base24 Custom Harness</t>
        </is>
      </c>
      <c r="D19" s="7" t="n">
        <v>950</v>
      </c>
      <c r="E19" s="7" t="n">
        <v>950</v>
      </c>
      <c r="F19" s="7" t="n">
        <v>942</v>
      </c>
      <c r="G19" s="7" t="n">
        <v>8</v>
      </c>
      <c r="H19" s="9">
        <f>F19/E19</f>
        <v/>
      </c>
      <c r="I19" s="54" t="n">
        <v>9</v>
      </c>
      <c r="J19" s="43" t="inlineStr">
        <is>
          <t>Optimal</t>
        </is>
      </c>
      <c r="K19" s="9" t="inlineStr">
        <is>
          <t>I. Setiawan</t>
        </is>
      </c>
    </row>
    <row r="20" ht="20" customHeight="1">
      <c r="A20" s="6" t="inlineStr">
        <is>
          <t>AUT-13</t>
        </is>
      </c>
      <c r="B20" s="6" t="inlineStr">
        <is>
          <t>Student Savings Gamification UI</t>
        </is>
      </c>
      <c r="C20" s="6" t="inlineStr">
        <is>
          <t>Playwright Component</t>
        </is>
      </c>
      <c r="D20" s="4" t="n">
        <v>680</v>
      </c>
      <c r="E20" s="4" t="n">
        <v>680</v>
      </c>
      <c r="F20" s="4" t="n">
        <v>672</v>
      </c>
      <c r="G20" s="4" t="n">
        <v>8</v>
      </c>
      <c r="H20" s="6">
        <f>F20/E20</f>
        <v/>
      </c>
      <c r="I20" s="52" t="n">
        <v>4.8</v>
      </c>
      <c r="J20" s="43" t="inlineStr">
        <is>
          <t>Optimal</t>
        </is>
      </c>
      <c r="K20" s="6" t="inlineStr">
        <is>
          <t>S. Rahardjo</t>
        </is>
      </c>
    </row>
    <row r="21" ht="20" customHeight="1">
      <c r="A21" s="9" t="inlineStr">
        <is>
          <t>AUT-14</t>
        </is>
      </c>
      <c r="B21" s="9" t="inlineStr">
        <is>
          <t>Open Banking Third-Party Sandbox</t>
        </is>
      </c>
      <c r="C21" s="9" t="inlineStr">
        <is>
          <t>Newman CLI Runner</t>
        </is>
      </c>
      <c r="D21" s="53" t="n">
        <v>1200</v>
      </c>
      <c r="E21" s="53" t="n">
        <v>1200</v>
      </c>
      <c r="F21" s="53" t="n">
        <v>1188</v>
      </c>
      <c r="G21" s="7" t="n">
        <v>12</v>
      </c>
      <c r="H21" s="9">
        <f>F21/E21</f>
        <v/>
      </c>
      <c r="I21" s="54" t="n">
        <v>7.5</v>
      </c>
      <c r="J21" s="43" t="inlineStr">
        <is>
          <t>Optimal</t>
        </is>
      </c>
      <c r="K21" s="9" t="inlineStr">
        <is>
          <t>D. Arifin</t>
        </is>
      </c>
    </row>
    <row r="22" ht="20" customHeight="1">
      <c r="A22" s="6" t="inlineStr">
        <is>
          <t>AUT-15</t>
        </is>
      </c>
      <c r="B22" s="6" t="inlineStr">
        <is>
          <t>Corporate Treasury Leased Feed</t>
        </is>
      </c>
      <c r="C22" s="6" t="inlineStr">
        <is>
          <t>Python AsyncIO Mock</t>
        </is>
      </c>
      <c r="D22" s="4" t="n">
        <v>540</v>
      </c>
      <c r="E22" s="4" t="n">
        <v>540</v>
      </c>
      <c r="F22" s="4" t="n">
        <v>538</v>
      </c>
      <c r="G22" s="4" t="n">
        <v>2</v>
      </c>
      <c r="H22" s="6">
        <f>F22/E22</f>
        <v/>
      </c>
      <c r="I22" s="52" t="n">
        <v>4.2</v>
      </c>
      <c r="J22" s="43" t="inlineStr">
        <is>
          <t>Optimal</t>
        </is>
      </c>
      <c r="K22" s="6" t="inlineStr">
        <is>
          <t>H. Wibowo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2" customWidth="1" min="9" max="9"/>
    <col width="14" customWidth="1" min="10" max="10"/>
    <col width="18" customWidth="1" min="11" max="11"/>
  </cols>
  <sheetData>
    <row r="1" ht="28" customHeight="1">
      <c r="A1" s="45" t="inlineStr">
        <is>
          <t>🐞 DEFECT CLASSIFICATION, CODE QUALITY DENSITY &amp; TRIAGING</t>
        </is>
      </c>
    </row>
    <row r="2">
      <c r="A2" s="2" t="inlineStr">
        <is>
          <t>Tracking software defects by severity (Blocker, Critical, Major, Minor) and density per thousand lines of code.</t>
        </is>
      </c>
    </row>
    <row r="4" ht="18" customHeight="1">
      <c r="A4" s="46" t="inlineStr">
        <is>
          <t>TOTAL ACTIVE DEFECTS</t>
        </is>
      </c>
      <c r="B4" s="106" t="n"/>
      <c r="C4" s="46" t="inlineStr">
        <is>
          <t>CRITICAL SEVERITY DEFECTS</t>
        </is>
      </c>
      <c r="D4" s="106" t="n"/>
      <c r="E4" s="46" t="inlineStr">
        <is>
          <t>BLOCKER DEFECTS (ZERO GOAL)</t>
        </is>
      </c>
      <c r="F4" s="106" t="n"/>
      <c r="G4" s="46" t="inlineStr">
        <is>
          <t>AVERAGE DEFECT DENSITY</t>
        </is>
      </c>
      <c r="H4" s="107" t="n"/>
      <c r="I4" s="107" t="n"/>
      <c r="J4" s="107" t="n"/>
      <c r="K4" s="106" t="n"/>
    </row>
    <row r="5" ht="22" customHeight="1">
      <c r="A5" s="55">
        <f>SUM(H8:H22)</f>
        <v/>
      </c>
      <c r="B5" s="106" t="n"/>
      <c r="C5" s="56">
        <f>SUM(E8:E22)</f>
        <v/>
      </c>
      <c r="D5" s="106" t="n"/>
      <c r="E5" s="57">
        <f>SUM(D8:D22)</f>
        <v/>
      </c>
      <c r="F5" s="106" t="n"/>
      <c r="G5" s="58">
        <f>AVERAGE(I8:I22)</f>
        <v/>
      </c>
      <c r="H5" s="107" t="n"/>
      <c r="I5" s="107" t="n"/>
      <c r="J5" s="107" t="n"/>
      <c r="K5" s="106" t="n"/>
    </row>
    <row r="7" ht="24" customHeight="1">
      <c r="A7" s="3" t="inlineStr">
        <is>
          <t>MODULE ID</t>
        </is>
      </c>
      <c r="B7" s="3" t="inlineStr">
        <is>
          <t>SOFTWARE COMPONENT / SERVICE</t>
        </is>
      </c>
      <c r="C7" s="3" t="inlineStr">
        <is>
          <t>ESTIMATED KLOC</t>
        </is>
      </c>
      <c r="D7" s="3" t="inlineStr">
        <is>
          <t>BLOCKER DEFECTS</t>
        </is>
      </c>
      <c r="E7" s="3" t="inlineStr">
        <is>
          <t>CRITICAL DEFECTS</t>
        </is>
      </c>
      <c r="F7" s="3" t="inlineStr">
        <is>
          <t>MAJOR DEFECTS</t>
        </is>
      </c>
      <c r="G7" s="3" t="inlineStr">
        <is>
          <t>MINOR DEFECTS</t>
        </is>
      </c>
      <c r="H7" s="3" t="inlineStr">
        <is>
          <t>TOTAL DEFECTS</t>
        </is>
      </c>
      <c r="I7" s="3" t="inlineStr">
        <is>
          <t>DEFECT DENSITY (/KLOC)</t>
        </is>
      </c>
      <c r="J7" s="3" t="inlineStr">
        <is>
          <t>STATUS</t>
        </is>
      </c>
      <c r="K7" s="3" t="inlineStr">
        <is>
          <t>QA MANAGER</t>
        </is>
      </c>
    </row>
    <row r="8" ht="20" customHeight="1">
      <c r="A8" s="6" t="inlineStr">
        <is>
          <t>DEF-01</t>
        </is>
      </c>
      <c r="B8" s="6" t="inlineStr">
        <is>
          <t>Mobile App Core Payment Module</t>
        </is>
      </c>
      <c r="C8" s="4" t="n">
        <v>120</v>
      </c>
      <c r="D8" s="4" t="n">
        <v>0</v>
      </c>
      <c r="E8" s="4" t="n">
        <v>0</v>
      </c>
      <c r="F8" s="4" t="n">
        <v>2</v>
      </c>
      <c r="G8" s="4" t="n">
        <v>4</v>
      </c>
      <c r="H8" s="6">
        <f>SUM(D8:G8)</f>
        <v/>
      </c>
      <c r="I8" s="6">
        <f>H8/C8</f>
        <v/>
      </c>
      <c r="J8" s="43" t="inlineStr">
        <is>
          <t>Optimal</t>
        </is>
      </c>
      <c r="K8" s="6" t="inlineStr">
        <is>
          <t>S. Widjaja</t>
        </is>
      </c>
    </row>
    <row r="9" ht="20" customHeight="1">
      <c r="A9" s="9" t="inlineStr">
        <is>
          <t>DEF-02</t>
        </is>
      </c>
      <c r="B9" s="9" t="inlineStr">
        <is>
          <t>Core Banking Ledger Ledger-Service</t>
        </is>
      </c>
      <c r="C9" s="7" t="n">
        <v>250</v>
      </c>
      <c r="D9" s="7" t="n">
        <v>0</v>
      </c>
      <c r="E9" s="7" t="n">
        <v>0</v>
      </c>
      <c r="F9" s="7" t="n">
        <v>1</v>
      </c>
      <c r="G9" s="7" t="n">
        <v>3</v>
      </c>
      <c r="H9" s="9">
        <f>SUM(D9:G9)</f>
        <v/>
      </c>
      <c r="I9" s="9">
        <f>H9/C9</f>
        <v/>
      </c>
      <c r="J9" s="43" t="inlineStr">
        <is>
          <t>Optimal</t>
        </is>
      </c>
      <c r="K9" s="9" t="inlineStr">
        <is>
          <t>M. Handoko</t>
        </is>
      </c>
    </row>
    <row r="10" ht="20" customHeight="1">
      <c r="A10" s="6" t="inlineStr">
        <is>
          <t>DEF-03</t>
        </is>
      </c>
      <c r="B10" s="6" t="inlineStr">
        <is>
          <t>Digital Lending Decisioning Engine</t>
        </is>
      </c>
      <c r="C10" s="4" t="n">
        <v>85</v>
      </c>
      <c r="D10" s="4" t="n">
        <v>0</v>
      </c>
      <c r="E10" s="4" t="n">
        <v>1</v>
      </c>
      <c r="F10" s="4" t="n">
        <v>3</v>
      </c>
      <c r="G10" s="4" t="n">
        <v>6</v>
      </c>
      <c r="H10" s="6">
        <f>SUM(D10:G10)</f>
        <v/>
      </c>
      <c r="I10" s="6">
        <f>H10/C10</f>
        <v/>
      </c>
      <c r="J10" s="44" t="inlineStr">
        <is>
          <t>In Review</t>
        </is>
      </c>
      <c r="K10" s="6" t="inlineStr">
        <is>
          <t>V. Anggraini</t>
        </is>
      </c>
    </row>
    <row r="11" ht="20" customHeight="1">
      <c r="A11" s="9" t="inlineStr">
        <is>
          <t>DEF-04</t>
        </is>
      </c>
      <c r="B11" s="9" t="inlineStr">
        <is>
          <t>BI-FAST Settlement Connector</t>
        </is>
      </c>
      <c r="C11" s="7" t="n">
        <v>65</v>
      </c>
      <c r="D11" s="7" t="n">
        <v>0</v>
      </c>
      <c r="E11" s="7" t="n">
        <v>0</v>
      </c>
      <c r="F11" s="7" t="n">
        <v>1</v>
      </c>
      <c r="G11" s="7" t="n">
        <v>2</v>
      </c>
      <c r="H11" s="9">
        <f>SUM(D11:G11)</f>
        <v/>
      </c>
      <c r="I11" s="9">
        <f>H11/C11</f>
        <v/>
      </c>
      <c r="J11" s="43" t="inlineStr">
        <is>
          <t>Optimal</t>
        </is>
      </c>
      <c r="K11" s="9" t="inlineStr">
        <is>
          <t>B. Gunawan</t>
        </is>
      </c>
    </row>
    <row r="12" ht="20" customHeight="1">
      <c r="A12" s="6" t="inlineStr">
        <is>
          <t>DEF-05</t>
        </is>
      </c>
      <c r="B12" s="6" t="inlineStr">
        <is>
          <t>Customer Account Web Portal Front</t>
        </is>
      </c>
      <c r="C12" s="4" t="n">
        <v>95</v>
      </c>
      <c r="D12" s="4" t="n">
        <v>0</v>
      </c>
      <c r="E12" s="4" t="n">
        <v>0</v>
      </c>
      <c r="F12" s="4" t="n">
        <v>2</v>
      </c>
      <c r="G12" s="4" t="n">
        <v>5</v>
      </c>
      <c r="H12" s="6">
        <f>SUM(D12:G12)</f>
        <v/>
      </c>
      <c r="I12" s="6">
        <f>H12/C12</f>
        <v/>
      </c>
      <c r="J12" s="43" t="inlineStr">
        <is>
          <t>Optimal</t>
        </is>
      </c>
      <c r="K12" s="6" t="inlineStr">
        <is>
          <t>D. Arifin</t>
        </is>
      </c>
    </row>
    <row r="13" ht="20" customHeight="1">
      <c r="A13" s="9" t="inlineStr">
        <is>
          <t>DEF-06</t>
        </is>
      </c>
      <c r="B13" s="9" t="inlineStr">
        <is>
          <t>3DS Payment Authentication Gateway</t>
        </is>
      </c>
      <c r="C13" s="7" t="n">
        <v>45</v>
      </c>
      <c r="D13" s="7" t="n">
        <v>0</v>
      </c>
      <c r="E13" s="7" t="n">
        <v>0</v>
      </c>
      <c r="F13" s="7" t="n">
        <v>1</v>
      </c>
      <c r="G13" s="7" t="n">
        <v>3</v>
      </c>
      <c r="H13" s="9">
        <f>SUM(D13:G13)</f>
        <v/>
      </c>
      <c r="I13" s="9">
        <f>H13/C13</f>
        <v/>
      </c>
      <c r="J13" s="43" t="inlineStr">
        <is>
          <t>Optimal</t>
        </is>
      </c>
      <c r="K13" s="9" t="inlineStr">
        <is>
          <t>V. Anggraini</t>
        </is>
      </c>
    </row>
    <row r="14" ht="20" customHeight="1">
      <c r="A14" s="6" t="inlineStr">
        <is>
          <t>DEF-07</t>
        </is>
      </c>
      <c r="B14" s="6" t="inlineStr">
        <is>
          <t>Wealth Management Portfolio Engine</t>
        </is>
      </c>
      <c r="C14" s="4" t="n">
        <v>75</v>
      </c>
      <c r="D14" s="4" t="n">
        <v>0</v>
      </c>
      <c r="E14" s="4" t="n">
        <v>0</v>
      </c>
      <c r="F14" s="4" t="n">
        <v>0</v>
      </c>
      <c r="G14" s="4" t="n">
        <v>2</v>
      </c>
      <c r="H14" s="6">
        <f>SUM(D14:G14)</f>
        <v/>
      </c>
      <c r="I14" s="6">
        <f>H14/C14</f>
        <v/>
      </c>
      <c r="J14" s="43" t="inlineStr">
        <is>
          <t>Optimal</t>
        </is>
      </c>
      <c r="K14" s="6" t="inlineStr">
        <is>
          <t>H. Wibowo</t>
        </is>
      </c>
    </row>
    <row r="15" ht="20" customHeight="1">
      <c r="A15" s="9" t="inlineStr">
        <is>
          <t>DEF-08</t>
        </is>
      </c>
      <c r="B15" s="9" t="inlineStr">
        <is>
          <t>Payroll Mass Processing Microservice</t>
        </is>
      </c>
      <c r="C15" s="7" t="n">
        <v>50</v>
      </c>
      <c r="D15" s="7" t="n">
        <v>0</v>
      </c>
      <c r="E15" s="7" t="n">
        <v>0</v>
      </c>
      <c r="F15" s="7" t="n">
        <v>1</v>
      </c>
      <c r="G15" s="7" t="n">
        <v>2</v>
      </c>
      <c r="H15" s="9">
        <f>SUM(D15:G15)</f>
        <v/>
      </c>
      <c r="I15" s="9">
        <f>H15/C15</f>
        <v/>
      </c>
      <c r="J15" s="43" t="inlineStr">
        <is>
          <t>Optimal</t>
        </is>
      </c>
      <c r="K15" s="9" t="inlineStr">
        <is>
          <t>N. Permata</t>
        </is>
      </c>
    </row>
    <row r="16" ht="20" customHeight="1">
      <c r="A16" s="6" t="inlineStr">
        <is>
          <t>DEF-09</t>
        </is>
      </c>
      <c r="B16" s="6" t="inlineStr">
        <is>
          <t>Customer Care AI Assistant Pipeline</t>
        </is>
      </c>
      <c r="C16" s="4" t="n">
        <v>40</v>
      </c>
      <c r="D16" s="4" t="n">
        <v>0</v>
      </c>
      <c r="E16" s="4" t="n">
        <v>2</v>
      </c>
      <c r="F16" s="4" t="n">
        <v>4</v>
      </c>
      <c r="G16" s="4" t="n">
        <v>8</v>
      </c>
      <c r="H16" s="6">
        <f>SUM(D16:G16)</f>
        <v/>
      </c>
      <c r="I16" s="6">
        <f>H16/C16</f>
        <v/>
      </c>
      <c r="J16" s="44" t="inlineStr">
        <is>
          <t>In Review</t>
        </is>
      </c>
      <c r="K16" s="6" t="inlineStr">
        <is>
          <t>A. Yani</t>
        </is>
      </c>
    </row>
    <row r="17" ht="20" customHeight="1">
      <c r="A17" s="9" t="inlineStr">
        <is>
          <t>DEF-10</t>
        </is>
      </c>
      <c r="B17" s="9" t="inlineStr">
        <is>
          <t>QRIS Merchant Switch Clearing Engine</t>
        </is>
      </c>
      <c r="C17" s="7" t="n">
        <v>60</v>
      </c>
      <c r="D17" s="7" t="n">
        <v>0</v>
      </c>
      <c r="E17" s="7" t="n">
        <v>0</v>
      </c>
      <c r="F17" s="7" t="n">
        <v>1</v>
      </c>
      <c r="G17" s="7" t="n">
        <v>3</v>
      </c>
      <c r="H17" s="9">
        <f>SUM(D17:G17)</f>
        <v/>
      </c>
      <c r="I17" s="9">
        <f>H17/C17</f>
        <v/>
      </c>
      <c r="J17" s="43" t="inlineStr">
        <is>
          <t>Optimal</t>
        </is>
      </c>
      <c r="K17" s="9" t="inlineStr">
        <is>
          <t>P. Sasmita</t>
        </is>
      </c>
    </row>
    <row r="18" ht="20" customHeight="1">
      <c r="A18" s="6" t="inlineStr">
        <is>
          <t>DEF-11</t>
        </is>
      </c>
      <c r="B18" s="6" t="inlineStr">
        <is>
          <t>Active Directory &amp; CyberArk Proxy</t>
        </is>
      </c>
      <c r="C18" s="4" t="n">
        <v>35</v>
      </c>
      <c r="D18" s="4" t="n">
        <v>0</v>
      </c>
      <c r="E18" s="4" t="n">
        <v>0</v>
      </c>
      <c r="F18" s="4" t="n">
        <v>0</v>
      </c>
      <c r="G18" s="4" t="n">
        <v>1</v>
      </c>
      <c r="H18" s="6">
        <f>SUM(D18:G18)</f>
        <v/>
      </c>
      <c r="I18" s="6">
        <f>H18/C18</f>
        <v/>
      </c>
      <c r="J18" s="43" t="inlineStr">
        <is>
          <t>Optimal</t>
        </is>
      </c>
      <c r="K18" s="6" t="inlineStr">
        <is>
          <t>R. Hidayat</t>
        </is>
      </c>
    </row>
    <row r="19" ht="20" customHeight="1">
      <c r="A19" s="9" t="inlineStr">
        <is>
          <t>DEF-12</t>
        </is>
      </c>
      <c r="B19" s="9" t="inlineStr">
        <is>
          <t>ATM Terminal ISO 8583 Adapter</t>
        </is>
      </c>
      <c r="C19" s="7" t="n">
        <v>55</v>
      </c>
      <c r="D19" s="7" t="n">
        <v>0</v>
      </c>
      <c r="E19" s="7" t="n">
        <v>0</v>
      </c>
      <c r="F19" s="7" t="n">
        <v>1</v>
      </c>
      <c r="G19" s="7" t="n">
        <v>2</v>
      </c>
      <c r="H19" s="9">
        <f>SUM(D19:G19)</f>
        <v/>
      </c>
      <c r="I19" s="9">
        <f>H19/C19</f>
        <v/>
      </c>
      <c r="J19" s="43" t="inlineStr">
        <is>
          <t>Optimal</t>
        </is>
      </c>
      <c r="K19" s="9" t="inlineStr">
        <is>
          <t>I. Setiawan</t>
        </is>
      </c>
    </row>
    <row r="20" ht="20" customHeight="1">
      <c r="A20" s="6" t="inlineStr">
        <is>
          <t>DEF-13</t>
        </is>
      </c>
      <c r="B20" s="6" t="inlineStr">
        <is>
          <t>Student Savings Gamification UI</t>
        </is>
      </c>
      <c r="C20" s="4" t="n">
        <v>30</v>
      </c>
      <c r="D20" s="4" t="n">
        <v>0</v>
      </c>
      <c r="E20" s="4" t="n">
        <v>0</v>
      </c>
      <c r="F20" s="4" t="n">
        <v>1</v>
      </c>
      <c r="G20" s="4" t="n">
        <v>4</v>
      </c>
      <c r="H20" s="6">
        <f>SUM(D20:G20)</f>
        <v/>
      </c>
      <c r="I20" s="6">
        <f>H20/C20</f>
        <v/>
      </c>
      <c r="J20" s="43" t="inlineStr">
        <is>
          <t>Optimal</t>
        </is>
      </c>
      <c r="K20" s="6" t="inlineStr">
        <is>
          <t>S. Rahardjo</t>
        </is>
      </c>
    </row>
    <row r="21" ht="20" customHeight="1">
      <c r="A21" s="9" t="inlineStr">
        <is>
          <t>DEF-14</t>
        </is>
      </c>
      <c r="B21" s="9" t="inlineStr">
        <is>
          <t>Open Banking Public Sandbox Gateway</t>
        </is>
      </c>
      <c r="C21" s="7" t="n">
        <v>45</v>
      </c>
      <c r="D21" s="7" t="n">
        <v>0</v>
      </c>
      <c r="E21" s="7" t="n">
        <v>0</v>
      </c>
      <c r="F21" s="7" t="n">
        <v>0</v>
      </c>
      <c r="G21" s="7" t="n">
        <v>2</v>
      </c>
      <c r="H21" s="9">
        <f>SUM(D21:G21)</f>
        <v/>
      </c>
      <c r="I21" s="9">
        <f>H21/C21</f>
        <v/>
      </c>
      <c r="J21" s="43" t="inlineStr">
        <is>
          <t>Optimal</t>
        </is>
      </c>
      <c r="K21" s="9" t="inlineStr">
        <is>
          <t>D. Arifin</t>
        </is>
      </c>
    </row>
    <row r="22" ht="20" customHeight="1">
      <c r="A22" s="6" t="inlineStr">
        <is>
          <t>DEF-15</t>
        </is>
      </c>
      <c r="B22" s="6" t="inlineStr">
        <is>
          <t>Treasury Reuters Leased Line Feeder</t>
        </is>
      </c>
      <c r="C22" s="4" t="n">
        <v>25</v>
      </c>
      <c r="D22" s="4" t="n">
        <v>0</v>
      </c>
      <c r="E22" s="4" t="n">
        <v>0</v>
      </c>
      <c r="F22" s="4" t="n">
        <v>0</v>
      </c>
      <c r="G22" s="4" t="n">
        <v>1</v>
      </c>
      <c r="H22" s="6">
        <f>SUM(D22:G22)</f>
        <v/>
      </c>
      <c r="I22" s="6">
        <f>H22/C22</f>
        <v/>
      </c>
      <c r="J22" s="43" t="inlineStr">
        <is>
          <t>Optimal</t>
        </is>
      </c>
      <c r="K22" s="6" t="inlineStr">
        <is>
          <t>H. Wibowo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8" customWidth="1" min="2" max="2"/>
    <col width="22" customWidth="1" min="3" max="3"/>
    <col width="18" customWidth="1" min="4" max="4"/>
    <col width="16" customWidth="1" min="5" max="5"/>
    <col width="18" customWidth="1" min="6" max="6"/>
    <col width="18" customWidth="1" min="7" max="7"/>
    <col width="32" customWidth="1" min="8" max="8"/>
    <col width="14" customWidth="1" min="9" max="9"/>
    <col width="18" customWidth="1" min="10" max="10"/>
  </cols>
  <sheetData>
    <row r="1" ht="28" customHeight="1">
      <c r="A1" s="45" t="inlineStr">
        <is>
          <t>🚯 NON-DETERMINISTIC FLAKY TEST QUARANTINE &amp; STABILIZATION</t>
        </is>
      </c>
    </row>
    <row r="2">
      <c r="A2" s="2" t="inlineStr">
        <is>
          <t>Tracking non-deterministic automated test failures, flakiness ratios, quarantine gates, and root causes.</t>
        </is>
      </c>
    </row>
    <row r="4" ht="18" customHeight="1">
      <c r="A4" s="46" t="inlineStr">
        <is>
          <t>FLAKY TEST CASES TRACKED</t>
        </is>
      </c>
      <c r="B4" s="106" t="n"/>
      <c r="C4" s="46" t="inlineStr">
        <is>
          <t>TESTS IN QUARANTINE</t>
        </is>
      </c>
      <c r="D4" s="106" t="n"/>
      <c r="E4" s="46" t="inlineStr">
        <is>
          <t>AVERAGE FLAKINESS RATIO</t>
        </is>
      </c>
      <c r="F4" s="106" t="n"/>
      <c r="G4" s="46" t="inlineStr">
        <is>
          <t>REFACTORED &amp; STABILIZED</t>
        </is>
      </c>
      <c r="H4" s="107" t="n"/>
      <c r="I4" s="107" t="n"/>
      <c r="J4" s="106" t="n"/>
    </row>
    <row r="5" ht="22" customHeight="1">
      <c r="A5" s="59">
        <f>COUNTA(A8:A22)</f>
        <v/>
      </c>
      <c r="B5" s="106" t="n"/>
      <c r="C5" s="60">
        <f>COUNTIF(G8:G22,"Quarantined")</f>
        <v/>
      </c>
      <c r="D5" s="106" t="n"/>
      <c r="E5" s="49">
        <f>AVERAGE(F8:F22)</f>
        <v/>
      </c>
      <c r="F5" s="106" t="n"/>
      <c r="G5" s="61">
        <f>COUNTIF(G8:G22,"Refactored")</f>
        <v/>
      </c>
      <c r="H5" s="107" t="n"/>
      <c r="I5" s="107" t="n"/>
      <c r="J5" s="106" t="n"/>
    </row>
    <row r="7" ht="24" customHeight="1">
      <c r="A7" s="3" t="inlineStr">
        <is>
          <t>TEST ID</t>
        </is>
      </c>
      <c r="B7" s="3" t="inlineStr">
        <is>
          <t>AUTOMATED TEST CASE NAME</t>
        </is>
      </c>
      <c r="C7" s="3" t="inlineStr">
        <is>
          <t>TEST LEVEL / SCOPE</t>
        </is>
      </c>
      <c r="D7" s="3" t="inlineStr">
        <is>
          <t>EXECUTIONS (30D)</t>
        </is>
      </c>
      <c r="E7" s="3" t="inlineStr">
        <is>
          <t>FLAKY FAILURES</t>
        </is>
      </c>
      <c r="F7" s="3" t="inlineStr">
        <is>
          <t>FLAKINESS RATIO %</t>
        </is>
      </c>
      <c r="G7" s="3" t="inlineStr">
        <is>
          <t>QUARANTINE STATUS</t>
        </is>
      </c>
      <c r="H7" s="3" t="inlineStr">
        <is>
          <t>SUSPECTED ROOT CAUSE</t>
        </is>
      </c>
      <c r="I7" s="3" t="inlineStr">
        <is>
          <t>ACTION STATUS</t>
        </is>
      </c>
      <c r="J7" s="3" t="inlineStr">
        <is>
          <t>SDET OWNER</t>
        </is>
      </c>
    </row>
    <row r="8" ht="20" customHeight="1">
      <c r="A8" s="6" t="inlineStr">
        <is>
          <t>FLK-001</t>
        </is>
      </c>
      <c r="B8" s="6" t="inlineStr">
        <is>
          <t>test_checkout_with_qris_qr_scan</t>
        </is>
      </c>
      <c r="C8" s="6" t="inlineStr">
        <is>
          <t>UI E2E Browser</t>
        </is>
      </c>
      <c r="D8" s="4" t="n">
        <v>450</v>
      </c>
      <c r="E8" s="4" t="n">
        <v>18</v>
      </c>
      <c r="F8" s="6">
        <f>E8/D8</f>
        <v/>
      </c>
      <c r="G8" s="6" t="inlineStr">
        <is>
          <t>Quarantined</t>
        </is>
      </c>
      <c r="H8" s="6" t="inlineStr">
        <is>
          <t>Camera Emulator Async Timeout</t>
        </is>
      </c>
      <c r="I8" s="44" t="inlineStr">
        <is>
          <t>In Review</t>
        </is>
      </c>
      <c r="J8" s="6" t="inlineStr">
        <is>
          <t>S. Widjaja</t>
        </is>
      </c>
    </row>
    <row r="9" ht="20" customHeight="1">
      <c r="A9" s="9" t="inlineStr">
        <is>
          <t>FLK-002</t>
        </is>
      </c>
      <c r="B9" s="9" t="inlineStr">
        <is>
          <t>test_mobile_biometric_face_enroll</t>
        </is>
      </c>
      <c r="C9" s="9" t="inlineStr">
        <is>
          <t>Mobile Device Farm</t>
        </is>
      </c>
      <c r="D9" s="7" t="n">
        <v>380</v>
      </c>
      <c r="E9" s="7" t="n">
        <v>14</v>
      </c>
      <c r="F9" s="9">
        <f>E9/D9</f>
        <v/>
      </c>
      <c r="G9" s="9" t="inlineStr">
        <is>
          <t>Quarantined</t>
        </is>
      </c>
      <c r="H9" s="9" t="inlineStr">
        <is>
          <t>Lighting Sensor Driver Emulation</t>
        </is>
      </c>
      <c r="I9" s="44" t="inlineStr">
        <is>
          <t>In Review</t>
        </is>
      </c>
      <c r="J9" s="9" t="inlineStr">
        <is>
          <t>S. Widjaja</t>
        </is>
      </c>
    </row>
    <row r="10" ht="20" customHeight="1">
      <c r="A10" s="6" t="inlineStr">
        <is>
          <t>FLK-003</t>
        </is>
      </c>
      <c r="B10" s="6" t="inlineStr">
        <is>
          <t>test_bifast_multibank_transfer_status</t>
        </is>
      </c>
      <c r="C10" s="6" t="inlineStr">
        <is>
          <t>API Integration</t>
        </is>
      </c>
      <c r="D10" s="4" t="n">
        <v>620</v>
      </c>
      <c r="E10" s="4" t="n">
        <v>12</v>
      </c>
      <c r="F10" s="6">
        <f>E10/D10</f>
        <v/>
      </c>
      <c r="G10" s="6" t="inlineStr">
        <is>
          <t>Active</t>
        </is>
      </c>
      <c r="H10" s="6" t="inlineStr">
        <is>
          <t>Third-party Sandbox Webhook Lag</t>
        </is>
      </c>
      <c r="I10" s="43" t="inlineStr">
        <is>
          <t>Optimal</t>
        </is>
      </c>
      <c r="J10" s="6" t="inlineStr">
        <is>
          <t>M. Handoko</t>
        </is>
      </c>
    </row>
    <row r="11" ht="20" customHeight="1">
      <c r="A11" s="9" t="inlineStr">
        <is>
          <t>FLK-004</t>
        </is>
      </c>
      <c r="B11" s="9" t="inlineStr">
        <is>
          <t>test_customer_support_chat_agent_transfer</t>
        </is>
      </c>
      <c r="C11" s="9" t="inlineStr">
        <is>
          <t>E2E WebSocket</t>
        </is>
      </c>
      <c r="D11" s="7" t="n">
        <v>320</v>
      </c>
      <c r="E11" s="7" t="n">
        <v>24</v>
      </c>
      <c r="F11" s="9">
        <f>E11/D11</f>
        <v/>
      </c>
      <c r="G11" s="9" t="inlineStr">
        <is>
          <t>Quarantined</t>
        </is>
      </c>
      <c r="H11" s="9" t="inlineStr">
        <is>
          <t>Socket Handshake Race Condition</t>
        </is>
      </c>
      <c r="I11" s="44" t="inlineStr">
        <is>
          <t>In Review</t>
        </is>
      </c>
      <c r="J11" s="9" t="inlineStr">
        <is>
          <t>A. Yani</t>
        </is>
      </c>
    </row>
    <row r="12" ht="20" customHeight="1">
      <c r="A12" s="6" t="inlineStr">
        <is>
          <t>FLK-005</t>
        </is>
      </c>
      <c r="B12" s="6" t="inlineStr">
        <is>
          <t>test_loan_underwriting_salary_upload</t>
        </is>
      </c>
      <c r="C12" s="6" t="inlineStr">
        <is>
          <t>UI E2E Browser</t>
        </is>
      </c>
      <c r="D12" s="4" t="n">
        <v>280</v>
      </c>
      <c r="E12" s="4" t="n">
        <v>8</v>
      </c>
      <c r="F12" s="6">
        <f>E12/D12</f>
        <v/>
      </c>
      <c r="G12" s="6" t="inlineStr">
        <is>
          <t>Refactored</t>
        </is>
      </c>
      <c r="H12" s="6" t="inlineStr">
        <is>
          <t>File Input Animation CSS Delay</t>
        </is>
      </c>
      <c r="I12" s="43" t="inlineStr">
        <is>
          <t>Passed</t>
        </is>
      </c>
      <c r="J12" s="6" t="inlineStr">
        <is>
          <t>V. Anggraini</t>
        </is>
      </c>
    </row>
    <row r="13" ht="20" customHeight="1">
      <c r="A13" s="9" t="inlineStr">
        <is>
          <t>FLK-006</t>
        </is>
      </c>
      <c r="B13" s="9" t="inlineStr">
        <is>
          <t>test_atm_cardless_cash_withdrawal_pin</t>
        </is>
      </c>
      <c r="C13" s="9" t="inlineStr">
        <is>
          <t>API Integration</t>
        </is>
      </c>
      <c r="D13" s="7" t="n">
        <v>510</v>
      </c>
      <c r="E13" s="7" t="n">
        <v>5</v>
      </c>
      <c r="F13" s="9">
        <f>E13/D13</f>
        <v/>
      </c>
      <c r="G13" s="9" t="inlineStr">
        <is>
          <t>Active</t>
        </is>
      </c>
      <c r="H13" s="9" t="inlineStr">
        <is>
          <t>Ephemeral OTP Timing Window</t>
        </is>
      </c>
      <c r="I13" s="43" t="inlineStr">
        <is>
          <t>Optimal</t>
        </is>
      </c>
      <c r="J13" s="9" t="inlineStr">
        <is>
          <t>I. Setiawan</t>
        </is>
      </c>
    </row>
    <row r="14" ht="20" customHeight="1">
      <c r="A14" s="6" t="inlineStr">
        <is>
          <t>FLK-007</t>
        </is>
      </c>
      <c r="B14" s="6" t="inlineStr">
        <is>
          <t>test_wealth_mutual_fund_nav_chart_render</t>
        </is>
      </c>
      <c r="C14" s="6" t="inlineStr">
        <is>
          <t>Frontend Visual</t>
        </is>
      </c>
      <c r="D14" s="4" t="n">
        <v>240</v>
      </c>
      <c r="E14" s="4" t="n">
        <v>10</v>
      </c>
      <c r="F14" s="6">
        <f>E14/D14</f>
        <v/>
      </c>
      <c r="G14" s="6" t="inlineStr">
        <is>
          <t>Quarantined</t>
        </is>
      </c>
      <c r="H14" s="6" t="inlineStr">
        <is>
          <t>Canvas Chart JS Render Timing</t>
        </is>
      </c>
      <c r="I14" s="44" t="inlineStr">
        <is>
          <t>In Review</t>
        </is>
      </c>
      <c r="J14" s="6" t="inlineStr">
        <is>
          <t>H. Wibowo</t>
        </is>
      </c>
    </row>
    <row r="15" ht="20" customHeight="1">
      <c r="A15" s="9" t="inlineStr">
        <is>
          <t>FLK-008</t>
        </is>
      </c>
      <c r="B15" s="9" t="inlineStr">
        <is>
          <t>test_payroll_large_csv_mass_validation</t>
        </is>
      </c>
      <c r="C15" s="9" t="inlineStr">
        <is>
          <t>Integration Backend</t>
        </is>
      </c>
      <c r="D15" s="7" t="n">
        <v>180</v>
      </c>
      <c r="E15" s="7" t="n">
        <v>6</v>
      </c>
      <c r="F15" s="9">
        <f>E15/D15</f>
        <v/>
      </c>
      <c r="G15" s="9" t="inlineStr">
        <is>
          <t>Refactored</t>
        </is>
      </c>
      <c r="H15" s="9" t="inlineStr">
        <is>
          <t>Worker Memory Limit Starvation</t>
        </is>
      </c>
      <c r="I15" s="43" t="inlineStr">
        <is>
          <t>Passed</t>
        </is>
      </c>
      <c r="J15" s="9" t="inlineStr">
        <is>
          <t>N. Permata</t>
        </is>
      </c>
    </row>
    <row r="16" ht="20" customHeight="1">
      <c r="A16" s="6" t="inlineStr">
        <is>
          <t>FLK-009</t>
        </is>
      </c>
      <c r="B16" s="6" t="inlineStr">
        <is>
          <t>test_qris_merchant_push_notification_ack</t>
        </is>
      </c>
      <c r="C16" s="6" t="inlineStr">
        <is>
          <t>Mobile Push Test</t>
        </is>
      </c>
      <c r="D16" s="4" t="n">
        <v>420</v>
      </c>
      <c r="E16" s="4" t="n">
        <v>16</v>
      </c>
      <c r="F16" s="6">
        <f>E16/D16</f>
        <v/>
      </c>
      <c r="G16" s="6" t="inlineStr">
        <is>
          <t>Quarantined</t>
        </is>
      </c>
      <c r="H16" s="6" t="inlineStr">
        <is>
          <t>Firebase FCM Mock Delivery Lag</t>
        </is>
      </c>
      <c r="I16" s="44" t="inlineStr">
        <is>
          <t>In Review</t>
        </is>
      </c>
      <c r="J16" s="6" t="inlineStr">
        <is>
          <t>P. Sasmita</t>
        </is>
      </c>
    </row>
    <row r="17" ht="20" customHeight="1">
      <c r="A17" s="9" t="inlineStr">
        <is>
          <t>FLK-010</t>
        </is>
      </c>
      <c r="B17" s="9" t="inlineStr">
        <is>
          <t>test_user_registration_email_otp_link</t>
        </is>
      </c>
      <c r="C17" s="9" t="inlineStr">
        <is>
          <t>End-to-End Email</t>
        </is>
      </c>
      <c r="D17" s="7" t="n">
        <v>550</v>
      </c>
      <c r="E17" s="7" t="n">
        <v>11</v>
      </c>
      <c r="F17" s="9">
        <f>E17/D17</f>
        <v/>
      </c>
      <c r="G17" s="9" t="inlineStr">
        <is>
          <t>Active</t>
        </is>
      </c>
      <c r="H17" s="9" t="inlineStr">
        <is>
          <t>Mailtrap Inbound Delay Spikes</t>
        </is>
      </c>
      <c r="I17" s="43" t="inlineStr">
        <is>
          <t>Optimal</t>
        </is>
      </c>
      <c r="J17" s="9" t="inlineStr">
        <is>
          <t>D. Arifin</t>
        </is>
      </c>
    </row>
    <row r="18" ht="20" customHeight="1">
      <c r="A18" s="6" t="inlineStr">
        <is>
          <t>FLK-011</t>
        </is>
      </c>
      <c r="B18" s="6" t="inlineStr">
        <is>
          <t>test_card_dispute_attachment_virus_scan</t>
        </is>
      </c>
      <c r="C18" s="6" t="inlineStr">
        <is>
          <t>SecOps Pipeline</t>
        </is>
      </c>
      <c r="D18" s="4" t="n">
        <v>190</v>
      </c>
      <c r="E18" s="4" t="n">
        <v>4</v>
      </c>
      <c r="F18" s="6">
        <f>E18/D18</f>
        <v/>
      </c>
      <c r="G18" s="6" t="inlineStr">
        <is>
          <t>Refactored</t>
        </is>
      </c>
      <c r="H18" s="6" t="inlineStr">
        <is>
          <t>ClamAV Container Warm-up Wait</t>
        </is>
      </c>
      <c r="I18" s="43" t="inlineStr">
        <is>
          <t>Passed</t>
        </is>
      </c>
      <c r="J18" s="6" t="inlineStr">
        <is>
          <t>R. Hidayat</t>
        </is>
      </c>
    </row>
    <row r="19" ht="20" customHeight="1">
      <c r="A19" s="9" t="inlineStr">
        <is>
          <t>FLK-012</t>
        </is>
      </c>
      <c r="B19" s="9" t="inlineStr">
        <is>
          <t>test_student_savings_streak_badge_award</t>
        </is>
      </c>
      <c r="C19" s="9" t="inlineStr">
        <is>
          <t>UI E2E Browser</t>
        </is>
      </c>
      <c r="D19" s="7" t="n">
        <v>260</v>
      </c>
      <c r="E19" s="7" t="n">
        <v>5</v>
      </c>
      <c r="F19" s="9">
        <f>E19/D19</f>
        <v/>
      </c>
      <c r="G19" s="9" t="inlineStr">
        <is>
          <t>Active</t>
        </is>
      </c>
      <c r="H19" s="9" t="inlineStr">
        <is>
          <t>Database Transaction Lock Lag</t>
        </is>
      </c>
      <c r="I19" s="43" t="inlineStr">
        <is>
          <t>Optimal</t>
        </is>
      </c>
      <c r="J19" s="9" t="inlineStr">
        <is>
          <t>S. Rahardjo</t>
        </is>
      </c>
    </row>
    <row r="20" ht="20" customHeight="1">
      <c r="A20" s="6" t="inlineStr">
        <is>
          <t>FLK-013</t>
        </is>
      </c>
      <c r="B20" s="6" t="inlineStr">
        <is>
          <t>test_open_banking_token_refresh_expiry</t>
        </is>
      </c>
      <c r="C20" s="6" t="inlineStr">
        <is>
          <t>API Security</t>
        </is>
      </c>
      <c r="D20" s="4" t="n">
        <v>480</v>
      </c>
      <c r="E20" s="4" t="n">
        <v>2</v>
      </c>
      <c r="F20" s="6">
        <f>E20/D20</f>
        <v/>
      </c>
      <c r="G20" s="6" t="inlineStr">
        <is>
          <t>Active</t>
        </is>
      </c>
      <c r="H20" s="6" t="inlineStr">
        <is>
          <t>Clock Skew on Local Docker Host</t>
        </is>
      </c>
      <c r="I20" s="43" t="inlineStr">
        <is>
          <t>Optimal</t>
        </is>
      </c>
      <c r="J20" s="6" t="inlineStr">
        <is>
          <t>D. Arifin</t>
        </is>
      </c>
    </row>
    <row r="21" ht="20" customHeight="1">
      <c r="A21" s="9" t="inlineStr">
        <is>
          <t>FLK-014</t>
        </is>
      </c>
      <c r="B21" s="9" t="inlineStr">
        <is>
          <t>test_treasury_fx_order_fill_simulation</t>
        </is>
      </c>
      <c r="C21" s="9" t="inlineStr">
        <is>
          <t>Backend Async</t>
        </is>
      </c>
      <c r="D21" s="7" t="n">
        <v>310</v>
      </c>
      <c r="E21" s="7" t="n">
        <v>3</v>
      </c>
      <c r="F21" s="9">
        <f>E21/D21</f>
        <v/>
      </c>
      <c r="G21" s="9" t="inlineStr">
        <is>
          <t>Active</t>
        </is>
      </c>
      <c r="H21" s="9" t="inlineStr">
        <is>
          <t>Order Matcher Queue Latency</t>
        </is>
      </c>
      <c r="I21" s="43" t="inlineStr">
        <is>
          <t>Optimal</t>
        </is>
      </c>
      <c r="J21" s="9" t="inlineStr">
        <is>
          <t>H. Wibowo</t>
        </is>
      </c>
    </row>
    <row r="22" ht="20" customHeight="1">
      <c r="A22" s="6" t="inlineStr">
        <is>
          <t>FLK-015</t>
        </is>
      </c>
      <c r="B22" s="6" t="inlineStr">
        <is>
          <t>test_cctv_facial_detection_mock_stream</t>
        </is>
      </c>
      <c r="C22" s="6" t="inlineStr">
        <is>
          <t>Video Test Harness</t>
        </is>
      </c>
      <c r="D22" s="4" t="n">
        <v>150</v>
      </c>
      <c r="E22" s="4" t="n">
        <v>12</v>
      </c>
      <c r="F22" s="6">
        <f>E22/D22</f>
        <v/>
      </c>
      <c r="G22" s="6" t="inlineStr">
        <is>
          <t>Quarantined</t>
        </is>
      </c>
      <c r="H22" s="6" t="inlineStr">
        <is>
          <t>RTSP Mock Video Frame Dropping</t>
        </is>
      </c>
      <c r="I22" s="44" t="inlineStr">
        <is>
          <t>In Review</t>
        </is>
      </c>
      <c r="J22" s="6" t="inlineStr">
        <is>
          <t>A. Yani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20" customWidth="1" min="3" max="3"/>
    <col width="18" customWidth="1" min="4" max="4"/>
    <col width="22" customWidth="1" min="5" max="5"/>
    <col width="18" customWidth="1" min="6" max="6"/>
    <col width="20" customWidth="1" min="7" max="7"/>
    <col width="16" customWidth="1" min="8" max="8"/>
    <col width="14" customWidth="1" min="9" max="9"/>
    <col width="18" customWidth="1" min="10" max="10"/>
  </cols>
  <sheetData>
    <row r="1" ht="28" customHeight="1">
      <c r="A1" s="45" t="inlineStr">
        <is>
          <t>⏱️ REGRESSION TEST SUITE EXECUTION DURATION &amp; CI/CD RUNTIME SLA</t>
        </is>
      </c>
    </row>
    <row r="2">
      <c r="A2" s="2" t="inlineStr">
        <is>
          <t>Tracking CI test worker parallelism, test duration vs SLA targets, and cloud runner compute expenses.</t>
        </is>
      </c>
    </row>
    <row r="4" ht="18" customHeight="1">
      <c r="A4" s="46" t="inlineStr">
        <is>
          <t>CI/CD TEST PIPELINES ACTIVE</t>
        </is>
      </c>
      <c r="B4" s="106" t="n"/>
      <c r="C4" s="46" t="inlineStr">
        <is>
          <t>AVERAGE REGRESSION RUN TIME</t>
        </is>
      </c>
      <c r="D4" s="106" t="n"/>
      <c r="E4" s="46" t="inlineStr">
        <is>
          <t>PIPELINES MEETING TIME SLA</t>
        </is>
      </c>
      <c r="F4" s="106" t="n"/>
      <c r="G4" s="46" t="inlineStr">
        <is>
          <t>TOTAL ESTIMATED DAILY CI COST</t>
        </is>
      </c>
      <c r="H4" s="107" t="n"/>
      <c r="I4" s="107" t="n"/>
      <c r="J4" s="106" t="n"/>
    </row>
    <row r="5" ht="22" customHeight="1">
      <c r="A5" s="62">
        <f>COUNTA(A8:A22)</f>
        <v/>
      </c>
      <c r="B5" s="106" t="n"/>
      <c r="C5" s="50">
        <f>AVERAGE(E8:E22)</f>
        <v/>
      </c>
      <c r="D5" s="106" t="n"/>
      <c r="E5" s="49">
        <f>COUNTIF(I8:I22,"Optimal")/COUNTA(I8:I22)</f>
        <v/>
      </c>
      <c r="F5" s="106" t="n"/>
      <c r="G5" s="63">
        <f>SUM(H8:H22)*4</f>
        <v/>
      </c>
      <c r="H5" s="107" t="n"/>
      <c r="I5" s="107" t="n"/>
      <c r="J5" s="106" t="n"/>
    </row>
    <row r="7" ht="24" customHeight="1">
      <c r="A7" s="3" t="inlineStr">
        <is>
          <t>PIPELINE ID</t>
        </is>
      </c>
      <c r="B7" s="3" t="inlineStr">
        <is>
          <t>CI/CD REPOSITORY / PIPELINE</t>
        </is>
      </c>
      <c r="C7" s="3" t="inlineStr">
        <is>
          <t>TEST CASES IN SUITE</t>
        </is>
      </c>
      <c r="D7" s="3" t="inlineStr">
        <is>
          <t>PARALLEL WORKERS</t>
        </is>
      </c>
      <c r="E7" s="3" t="inlineStr">
        <is>
          <t>ACTUAL RUN TIME (MINS)</t>
        </is>
      </c>
      <c r="F7" s="3" t="inlineStr">
        <is>
          <t>TARGET SLA (MINS)</t>
        </is>
      </c>
      <c r="G7" s="3" t="inlineStr">
        <is>
          <t>VARIANCE OVERRUN %</t>
        </is>
      </c>
      <c r="H7" s="3" t="inlineStr">
        <is>
          <t>CI RUN COST ($)</t>
        </is>
      </c>
      <c r="I7" s="3" t="inlineStr">
        <is>
          <t>STATUS</t>
        </is>
      </c>
      <c r="J7" s="3" t="inlineStr">
        <is>
          <t>CI/CD DEVOPS LEAD</t>
        </is>
      </c>
    </row>
    <row r="8" ht="20" customHeight="1">
      <c r="A8" s="6" t="inlineStr">
        <is>
          <t>REG-01</t>
        </is>
      </c>
      <c r="B8" s="6" t="inlineStr">
        <is>
          <t>Mobile SuperApp Main PR Build</t>
        </is>
      </c>
      <c r="C8" s="51" t="n">
        <v>3450</v>
      </c>
      <c r="D8" s="4" t="n">
        <v>16</v>
      </c>
      <c r="E8" s="52" t="n">
        <v>12.5</v>
      </c>
      <c r="F8" s="52" t="n">
        <v>15</v>
      </c>
      <c r="G8" s="6">
        <f>(E8-F8)/F8</f>
        <v/>
      </c>
      <c r="H8" s="52" t="n">
        <v>4.25</v>
      </c>
      <c r="I8" s="43" t="inlineStr">
        <is>
          <t>Optimal</t>
        </is>
      </c>
      <c r="J8" s="6" t="inlineStr">
        <is>
          <t>Z. Abidin</t>
        </is>
      </c>
    </row>
    <row r="9" ht="20" customHeight="1">
      <c r="A9" s="9" t="inlineStr">
        <is>
          <t>REG-02</t>
        </is>
      </c>
      <c r="B9" s="9" t="inlineStr">
        <is>
          <t>Core Banking Ledger Microservices</t>
        </is>
      </c>
      <c r="C9" s="53" t="n">
        <v>2850</v>
      </c>
      <c r="D9" s="7" t="n">
        <v>12</v>
      </c>
      <c r="E9" s="54" t="n">
        <v>8.199999999999999</v>
      </c>
      <c r="F9" s="54" t="n">
        <v>10</v>
      </c>
      <c r="G9" s="9">
        <f>(E9-F9)/F9</f>
        <v/>
      </c>
      <c r="H9" s="54" t="n">
        <v>3.1</v>
      </c>
      <c r="I9" s="43" t="inlineStr">
        <is>
          <t>Optimal</t>
        </is>
      </c>
      <c r="J9" s="9" t="inlineStr">
        <is>
          <t>Z. Abidin</t>
        </is>
      </c>
    </row>
    <row r="10" ht="20" customHeight="1">
      <c r="A10" s="6" t="inlineStr">
        <is>
          <t>REG-03</t>
        </is>
      </c>
      <c r="B10" s="6" t="inlineStr">
        <is>
          <t>Digital Lending Decisioning Engine</t>
        </is>
      </c>
      <c r="C10" s="51" t="n">
        <v>1950</v>
      </c>
      <c r="D10" s="4" t="n">
        <v>8</v>
      </c>
      <c r="E10" s="52" t="n">
        <v>18</v>
      </c>
      <c r="F10" s="52" t="n">
        <v>15</v>
      </c>
      <c r="G10" s="6">
        <f>(E10-F10)/F10</f>
        <v/>
      </c>
      <c r="H10" s="52" t="n">
        <v>5.5</v>
      </c>
      <c r="I10" s="44" t="inlineStr">
        <is>
          <t>In Review</t>
        </is>
      </c>
      <c r="J10" s="6" t="inlineStr">
        <is>
          <t>Z. Abidin</t>
        </is>
      </c>
    </row>
    <row r="11" ht="20" customHeight="1">
      <c r="A11" s="9" t="inlineStr">
        <is>
          <t>REG-04</t>
        </is>
      </c>
      <c r="B11" s="9" t="inlineStr">
        <is>
          <t>BI-FAST Real-time Switching Gate</t>
        </is>
      </c>
      <c r="C11" s="53" t="n">
        <v>1600</v>
      </c>
      <c r="D11" s="7" t="n">
        <v>8</v>
      </c>
      <c r="E11" s="54" t="n">
        <v>7</v>
      </c>
      <c r="F11" s="54" t="n">
        <v>10</v>
      </c>
      <c r="G11" s="9">
        <f>(E11-F11)/F11</f>
        <v/>
      </c>
      <c r="H11" s="54" t="n">
        <v>2.4</v>
      </c>
      <c r="I11" s="43" t="inlineStr">
        <is>
          <t>Optimal</t>
        </is>
      </c>
      <c r="J11" s="9" t="inlineStr">
        <is>
          <t>Z. Abidin</t>
        </is>
      </c>
    </row>
    <row r="12" ht="20" customHeight="1">
      <c r="A12" s="6" t="inlineStr">
        <is>
          <t>REG-05</t>
        </is>
      </c>
      <c r="B12" s="6" t="inlineStr">
        <is>
          <t>Customer Account Web Portal Front</t>
        </is>
      </c>
      <c r="C12" s="51" t="n">
        <v>1420</v>
      </c>
      <c r="D12" s="4" t="n">
        <v>8</v>
      </c>
      <c r="E12" s="52" t="n">
        <v>9.5</v>
      </c>
      <c r="F12" s="52" t="n">
        <v>12</v>
      </c>
      <c r="G12" s="6">
        <f>(E12-F12)/F12</f>
        <v/>
      </c>
      <c r="H12" s="52" t="n">
        <v>3.2</v>
      </c>
      <c r="I12" s="43" t="inlineStr">
        <is>
          <t>Optimal</t>
        </is>
      </c>
      <c r="J12" s="6" t="inlineStr">
        <is>
          <t>Z. Abidin</t>
        </is>
      </c>
    </row>
    <row r="13" ht="20" customHeight="1">
      <c r="A13" s="9" t="inlineStr">
        <is>
          <t>REG-06</t>
        </is>
      </c>
      <c r="B13" s="9" t="inlineStr">
        <is>
          <t>3DS Payment Authentication Gateway</t>
        </is>
      </c>
      <c r="C13" s="53" t="n">
        <v>1250</v>
      </c>
      <c r="D13" s="7" t="n">
        <v>6</v>
      </c>
      <c r="E13" s="54" t="n">
        <v>6.8</v>
      </c>
      <c r="F13" s="54" t="n">
        <v>8</v>
      </c>
      <c r="G13" s="9">
        <f>(E13-F13)/F13</f>
        <v/>
      </c>
      <c r="H13" s="54" t="n">
        <v>2.1</v>
      </c>
      <c r="I13" s="43" t="inlineStr">
        <is>
          <t>Optimal</t>
        </is>
      </c>
      <c r="J13" s="9" t="inlineStr">
        <is>
          <t>Z. Abidin</t>
        </is>
      </c>
    </row>
    <row r="14" ht="20" customHeight="1">
      <c r="A14" s="6" t="inlineStr">
        <is>
          <t>REG-07</t>
        </is>
      </c>
      <c r="B14" s="6" t="inlineStr">
        <is>
          <t>Wealth Management Portfolio Ledger</t>
        </is>
      </c>
      <c r="C14" s="4" t="n">
        <v>880</v>
      </c>
      <c r="D14" s="4" t="n">
        <v>4</v>
      </c>
      <c r="E14" s="52" t="n">
        <v>6.5</v>
      </c>
      <c r="F14" s="52" t="n">
        <v>8</v>
      </c>
      <c r="G14" s="6">
        <f>(E14-F14)/F14</f>
        <v/>
      </c>
      <c r="H14" s="52" t="n">
        <v>1.8</v>
      </c>
      <c r="I14" s="43" t="inlineStr">
        <is>
          <t>Optimal</t>
        </is>
      </c>
      <c r="J14" s="6" t="inlineStr">
        <is>
          <t>Z. Abidin</t>
        </is>
      </c>
    </row>
    <row r="15" ht="20" customHeight="1">
      <c r="A15" s="9" t="inlineStr">
        <is>
          <t>REG-08</t>
        </is>
      </c>
      <c r="B15" s="9" t="inlineStr">
        <is>
          <t>Payroll Mass Processing Microservice</t>
        </is>
      </c>
      <c r="C15" s="7" t="n">
        <v>750</v>
      </c>
      <c r="D15" s="7" t="n">
        <v>4</v>
      </c>
      <c r="E15" s="54" t="n">
        <v>11</v>
      </c>
      <c r="F15" s="54" t="n">
        <v>10</v>
      </c>
      <c r="G15" s="9">
        <f>(E15-F15)/F15</f>
        <v/>
      </c>
      <c r="H15" s="54" t="n">
        <v>2.9</v>
      </c>
      <c r="I15" s="44" t="inlineStr">
        <is>
          <t>In Review</t>
        </is>
      </c>
      <c r="J15" s="9" t="inlineStr">
        <is>
          <t>Z. Abidin</t>
        </is>
      </c>
    </row>
    <row r="16" ht="20" customHeight="1">
      <c r="A16" s="6" t="inlineStr">
        <is>
          <t>REG-09</t>
        </is>
      </c>
      <c r="B16" s="6" t="inlineStr">
        <is>
          <t>Customer Care AI Assistant Pipeline</t>
        </is>
      </c>
      <c r="C16" s="4" t="n">
        <v>650</v>
      </c>
      <c r="D16" s="4" t="n">
        <v>4</v>
      </c>
      <c r="E16" s="52" t="n">
        <v>22</v>
      </c>
      <c r="F16" s="52" t="n">
        <v>15</v>
      </c>
      <c r="G16" s="6">
        <f>(E16-F16)/F16</f>
        <v/>
      </c>
      <c r="H16" s="52" t="n">
        <v>6.8</v>
      </c>
      <c r="I16" s="64" t="inlineStr">
        <is>
          <t>At Risk</t>
        </is>
      </c>
      <c r="J16" s="6" t="inlineStr">
        <is>
          <t>Z. Abidin</t>
        </is>
      </c>
    </row>
    <row r="17" ht="20" customHeight="1">
      <c r="A17" s="9" t="inlineStr">
        <is>
          <t>REG-10</t>
        </is>
      </c>
      <c r="B17" s="9" t="inlineStr">
        <is>
          <t>QRIS Merchant Switch Clearing Engine</t>
        </is>
      </c>
      <c r="C17" s="53" t="n">
        <v>1100</v>
      </c>
      <c r="D17" s="7" t="n">
        <v>6</v>
      </c>
      <c r="E17" s="54" t="n">
        <v>8.800000000000001</v>
      </c>
      <c r="F17" s="54" t="n">
        <v>10</v>
      </c>
      <c r="G17" s="9">
        <f>(E17-F17)/F17</f>
        <v/>
      </c>
      <c r="H17" s="54" t="n">
        <v>2.7</v>
      </c>
      <c r="I17" s="43" t="inlineStr">
        <is>
          <t>Optimal</t>
        </is>
      </c>
      <c r="J17" s="9" t="inlineStr">
        <is>
          <t>Z. Abidin</t>
        </is>
      </c>
    </row>
    <row r="18" ht="20" customHeight="1">
      <c r="A18" s="6" t="inlineStr">
        <is>
          <t>REG-11</t>
        </is>
      </c>
      <c r="B18" s="6" t="inlineStr">
        <is>
          <t>Active Directory &amp; CyberArk Proxy</t>
        </is>
      </c>
      <c r="C18" s="4" t="n">
        <v>820</v>
      </c>
      <c r="D18" s="4" t="n">
        <v>4</v>
      </c>
      <c r="E18" s="52" t="n">
        <v>5.2</v>
      </c>
      <c r="F18" s="52" t="n">
        <v>8</v>
      </c>
      <c r="G18" s="6">
        <f>(E18-F18)/F18</f>
        <v/>
      </c>
      <c r="H18" s="52" t="n">
        <v>1.6</v>
      </c>
      <c r="I18" s="43" t="inlineStr">
        <is>
          <t>Optimal</t>
        </is>
      </c>
      <c r="J18" s="6" t="inlineStr">
        <is>
          <t>Z. Abidin</t>
        </is>
      </c>
    </row>
    <row r="19" ht="20" customHeight="1">
      <c r="A19" s="9" t="inlineStr">
        <is>
          <t>REG-12</t>
        </is>
      </c>
      <c r="B19" s="9" t="inlineStr">
        <is>
          <t>ATM Terminal ISO 8583 Adapter</t>
        </is>
      </c>
      <c r="C19" s="7" t="n">
        <v>950</v>
      </c>
      <c r="D19" s="7" t="n">
        <v>4</v>
      </c>
      <c r="E19" s="54" t="n">
        <v>9</v>
      </c>
      <c r="F19" s="54" t="n">
        <v>10</v>
      </c>
      <c r="G19" s="9">
        <f>(E19-F19)/F19</f>
        <v/>
      </c>
      <c r="H19" s="54" t="n">
        <v>2.5</v>
      </c>
      <c r="I19" s="43" t="inlineStr">
        <is>
          <t>Optimal</t>
        </is>
      </c>
      <c r="J19" s="9" t="inlineStr">
        <is>
          <t>Z. Abidin</t>
        </is>
      </c>
    </row>
    <row r="20" ht="20" customHeight="1">
      <c r="A20" s="6" t="inlineStr">
        <is>
          <t>REG-13</t>
        </is>
      </c>
      <c r="B20" s="6" t="inlineStr">
        <is>
          <t>Student Savings Gamification UI</t>
        </is>
      </c>
      <c r="C20" s="4" t="n">
        <v>680</v>
      </c>
      <c r="D20" s="4" t="n">
        <v>4</v>
      </c>
      <c r="E20" s="52" t="n">
        <v>4.8</v>
      </c>
      <c r="F20" s="52" t="n">
        <v>6</v>
      </c>
      <c r="G20" s="6">
        <f>(E20-F20)/F20</f>
        <v/>
      </c>
      <c r="H20" s="52" t="n">
        <v>1.4</v>
      </c>
      <c r="I20" s="43" t="inlineStr">
        <is>
          <t>Optimal</t>
        </is>
      </c>
      <c r="J20" s="6" t="inlineStr">
        <is>
          <t>Z. Abidin</t>
        </is>
      </c>
    </row>
    <row r="21" ht="20" customHeight="1">
      <c r="A21" s="9" t="inlineStr">
        <is>
          <t>REG-14</t>
        </is>
      </c>
      <c r="B21" s="9" t="inlineStr">
        <is>
          <t>Open Banking Public Sandbox Gateway</t>
        </is>
      </c>
      <c r="C21" s="53" t="n">
        <v>1200</v>
      </c>
      <c r="D21" s="7" t="n">
        <v>6</v>
      </c>
      <c r="E21" s="54" t="n">
        <v>7.5</v>
      </c>
      <c r="F21" s="54" t="n">
        <v>10</v>
      </c>
      <c r="G21" s="9">
        <f>(E21-F21)/F21</f>
        <v/>
      </c>
      <c r="H21" s="54" t="n">
        <v>2.3</v>
      </c>
      <c r="I21" s="43" t="inlineStr">
        <is>
          <t>Optimal</t>
        </is>
      </c>
      <c r="J21" s="9" t="inlineStr">
        <is>
          <t>Z. Abidin</t>
        </is>
      </c>
    </row>
    <row r="22" ht="20" customHeight="1">
      <c r="A22" s="6" t="inlineStr">
        <is>
          <t>REG-15</t>
        </is>
      </c>
      <c r="B22" s="6" t="inlineStr">
        <is>
          <t>Treasury Reuters Leased Line Feeder</t>
        </is>
      </c>
      <c r="C22" s="4" t="n">
        <v>540</v>
      </c>
      <c r="D22" s="4" t="n">
        <v>4</v>
      </c>
      <c r="E22" s="52" t="n">
        <v>4.2</v>
      </c>
      <c r="F22" s="52" t="n">
        <v>5</v>
      </c>
      <c r="G22" s="6">
        <f>(E22-F22)/F22</f>
        <v/>
      </c>
      <c r="H22" s="52" t="n">
        <v>1.2</v>
      </c>
      <c r="I22" s="43" t="inlineStr">
        <is>
          <t>Optimal</t>
        </is>
      </c>
      <c r="J22" s="6" t="inlineStr">
        <is>
          <t>Z. Abidin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24" customWidth="1" min="3" max="3"/>
    <col width="18" customWidth="1" min="4" max="4"/>
    <col width="16" customWidth="1" min="5" max="5"/>
    <col width="18" customWidth="1" min="6" max="6"/>
    <col width="18" customWidth="1" min="7" max="7"/>
    <col width="20" customWidth="1" min="8" max="8"/>
    <col width="18" customWidth="1" min="9" max="9"/>
    <col width="18" customWidth="1" min="10" max="10"/>
  </cols>
  <sheetData>
    <row r="1" ht="28" customHeight="1">
      <c r="A1" s="45" t="inlineStr">
        <is>
          <t>⚡ PERFORMANCE, LOAD STRESS &amp; P99 LATENCY BENCHMARK TESTING</t>
        </is>
      </c>
    </row>
    <row r="2">
      <c r="A2" s="2" t="inlineStr">
        <is>
          <t>Simulated user throughput (RPS), error rates under peak stress, p99 latency SLAs, and performance gates.</t>
        </is>
      </c>
    </row>
    <row r="4" ht="18" customHeight="1">
      <c r="A4" s="46" t="inlineStr">
        <is>
          <t>PEAK SIMULATED THROUGHPUT</t>
        </is>
      </c>
      <c r="B4" s="106" t="n"/>
      <c r="C4" s="46" t="inlineStr">
        <is>
          <t>TOTAL SIMULATED CONCURRENT USERS</t>
        </is>
      </c>
      <c r="D4" s="106" t="n"/>
      <c r="E4" s="46" t="inlineStr">
        <is>
          <t>FLEET AVERAGE P99 LATENCY</t>
        </is>
      </c>
      <c r="F4" s="106" t="n"/>
      <c r="G4" s="46" t="inlineStr">
        <is>
          <t>PERFORMANCE SLA PASS RATE</t>
        </is>
      </c>
      <c r="H4" s="107" t="n"/>
      <c r="I4" s="107" t="n"/>
      <c r="J4" s="106" t="n"/>
    </row>
    <row r="5" ht="22" customHeight="1">
      <c r="A5" s="65">
        <f>MAX(C8:C22)</f>
        <v/>
      </c>
      <c r="B5" s="106" t="n"/>
      <c r="C5" s="48">
        <f>SUM(D8:D22)</f>
        <v/>
      </c>
      <c r="D5" s="106" t="n"/>
      <c r="E5" s="66">
        <f>AVERAGE(G8:G22)</f>
        <v/>
      </c>
      <c r="F5" s="106" t="n"/>
      <c r="G5" s="49">
        <f>COUNTIF(I8:I22,"Passed")/COUNTA(I8:I22)</f>
        <v/>
      </c>
      <c r="H5" s="107" t="n"/>
      <c r="I5" s="107" t="n"/>
      <c r="J5" s="106" t="n"/>
    </row>
    <row r="7" ht="24" customHeight="1">
      <c r="A7" s="3" t="inlineStr">
        <is>
          <t>TEST RUN ID</t>
        </is>
      </c>
      <c r="B7" s="3" t="inlineStr">
        <is>
          <t>ENDPOINT / USER JOURNEY</t>
        </is>
      </c>
      <c r="C7" s="3" t="inlineStr">
        <is>
          <t>CONCURRENCY TARGET (RPS)</t>
        </is>
      </c>
      <c r="D7" s="3" t="inlineStr">
        <is>
          <t>SIMULATED USERS</t>
        </is>
      </c>
      <c r="E7" s="3" t="inlineStr">
        <is>
          <t>ERROR RATE %</t>
        </is>
      </c>
      <c r="F7" s="3" t="inlineStr">
        <is>
          <t>AVG LATENCY (MS)</t>
        </is>
      </c>
      <c r="G7" s="3" t="inlineStr">
        <is>
          <t>P99 LATENCY (MS)</t>
        </is>
      </c>
      <c r="H7" s="3" t="inlineStr">
        <is>
          <t>TARGET P99 SLA (MS)</t>
        </is>
      </c>
      <c r="I7" s="3" t="inlineStr">
        <is>
          <t>PERFORMANCE STATUS</t>
        </is>
      </c>
      <c r="J7" s="3" t="inlineStr">
        <is>
          <t>LOAD ENGINEER</t>
        </is>
      </c>
    </row>
    <row r="8" ht="20" customHeight="1">
      <c r="A8" s="6" t="inlineStr">
        <is>
          <t>PERF-01</t>
        </is>
      </c>
      <c r="B8" s="6" t="inlineStr">
        <is>
          <t>User Login &amp; OAuth Token Refresh</t>
        </is>
      </c>
      <c r="C8" s="51" t="n">
        <v>2500</v>
      </c>
      <c r="D8" s="51" t="n">
        <v>25000</v>
      </c>
      <c r="E8" s="67" t="n">
        <v>0.0002</v>
      </c>
      <c r="F8" s="4" t="n">
        <v>45</v>
      </c>
      <c r="G8" s="4" t="n">
        <v>110</v>
      </c>
      <c r="H8" s="4" t="n">
        <v>150</v>
      </c>
      <c r="I8" s="43">
        <f>IF(G8&lt;=H8,"Passed","Failed")</f>
        <v/>
      </c>
      <c r="J8" s="6" t="inlineStr">
        <is>
          <t>D. Firmansyah</t>
        </is>
      </c>
    </row>
    <row r="9" ht="20" customHeight="1">
      <c r="A9" s="9" t="inlineStr">
        <is>
          <t>PERF-02</t>
        </is>
      </c>
      <c r="B9" s="9" t="inlineStr">
        <is>
          <t>Account Balance Real-time Query</t>
        </is>
      </c>
      <c r="C9" s="53" t="n">
        <v>4000</v>
      </c>
      <c r="D9" s="53" t="n">
        <v>40000</v>
      </c>
      <c r="E9" s="68" t="n">
        <v>0.0001</v>
      </c>
      <c r="F9" s="7" t="n">
        <v>18</v>
      </c>
      <c r="G9" s="7" t="n">
        <v>48</v>
      </c>
      <c r="H9" s="7" t="n">
        <v>80</v>
      </c>
      <c r="I9" s="43">
        <f>IF(G9&lt;=H9,"Passed","Failed")</f>
        <v/>
      </c>
      <c r="J9" s="9" t="inlineStr">
        <is>
          <t>D. Firmansyah</t>
        </is>
      </c>
    </row>
    <row r="10" ht="20" customHeight="1">
      <c r="A10" s="6" t="inlineStr">
        <is>
          <t>PERF-03</t>
        </is>
      </c>
      <c r="B10" s="6" t="inlineStr">
        <is>
          <t>BI-FAST Inter-bank Transfer Execution</t>
        </is>
      </c>
      <c r="C10" s="51" t="n">
        <v>1500</v>
      </c>
      <c r="D10" s="51" t="n">
        <v>15000</v>
      </c>
      <c r="E10" s="67" t="n">
        <v>0.0004</v>
      </c>
      <c r="F10" s="4" t="n">
        <v>120</v>
      </c>
      <c r="G10" s="4" t="n">
        <v>280</v>
      </c>
      <c r="H10" s="4" t="n">
        <v>350</v>
      </c>
      <c r="I10" s="43">
        <f>IF(G10&lt;=H10,"Passed","Failed")</f>
        <v/>
      </c>
      <c r="J10" s="6" t="inlineStr">
        <is>
          <t>D. Firmansyah</t>
        </is>
      </c>
    </row>
    <row r="11" ht="20" customHeight="1">
      <c r="A11" s="9" t="inlineStr">
        <is>
          <t>PERF-04</t>
        </is>
      </c>
      <c r="B11" s="9" t="inlineStr">
        <is>
          <t>QRIS In-Store Dynamic Payment Auth</t>
        </is>
      </c>
      <c r="C11" s="53" t="n">
        <v>2000</v>
      </c>
      <c r="D11" s="53" t="n">
        <v>20000</v>
      </c>
      <c r="E11" s="68" t="n">
        <v>0.0003</v>
      </c>
      <c r="F11" s="7" t="n">
        <v>85</v>
      </c>
      <c r="G11" s="7" t="n">
        <v>195</v>
      </c>
      <c r="H11" s="7" t="n">
        <v>250</v>
      </c>
      <c r="I11" s="43">
        <f>IF(G11&lt;=H11,"Passed","Failed")</f>
        <v/>
      </c>
      <c r="J11" s="9" t="inlineStr">
        <is>
          <t>D. Firmansyah</t>
        </is>
      </c>
    </row>
    <row r="12" ht="20" customHeight="1">
      <c r="A12" s="6" t="inlineStr">
        <is>
          <t>PERF-05</t>
        </is>
      </c>
      <c r="B12" s="6" t="inlineStr">
        <is>
          <t>Credit Card E-Commerce Checkout 3DS</t>
        </is>
      </c>
      <c r="C12" s="51" t="n">
        <v>1200</v>
      </c>
      <c r="D12" s="51" t="n">
        <v>12000</v>
      </c>
      <c r="E12" s="67" t="n">
        <v>0.0005</v>
      </c>
      <c r="F12" s="4" t="n">
        <v>140</v>
      </c>
      <c r="G12" s="4" t="n">
        <v>310</v>
      </c>
      <c r="H12" s="4" t="n">
        <v>400</v>
      </c>
      <c r="I12" s="43">
        <f>IF(G12&lt;=H12,"Passed","Failed")</f>
        <v/>
      </c>
      <c r="J12" s="6" t="inlineStr">
        <is>
          <t>D. Firmansyah</t>
        </is>
      </c>
    </row>
    <row r="13" ht="20" customHeight="1">
      <c r="A13" s="9" t="inlineStr">
        <is>
          <t>PERF-06</t>
        </is>
      </c>
      <c r="B13" s="9" t="inlineStr">
        <is>
          <t>Instant Personal Loan Pre-Approval</t>
        </is>
      </c>
      <c r="C13" s="7" t="n">
        <v>800</v>
      </c>
      <c r="D13" s="53" t="n">
        <v>8000</v>
      </c>
      <c r="E13" s="68" t="n">
        <v>0.0008</v>
      </c>
      <c r="F13" s="7" t="n">
        <v>180</v>
      </c>
      <c r="G13" s="7" t="n">
        <v>420</v>
      </c>
      <c r="H13" s="7" t="n">
        <v>500</v>
      </c>
      <c r="I13" s="43">
        <f>IF(G13&lt;=H13,"Passed","Failed")</f>
        <v/>
      </c>
      <c r="J13" s="9" t="inlineStr">
        <is>
          <t>D. Firmansyah</t>
        </is>
      </c>
    </row>
    <row r="14" ht="20" customHeight="1">
      <c r="A14" s="6" t="inlineStr">
        <is>
          <t>PERF-07</t>
        </is>
      </c>
      <c r="B14" s="6" t="inlineStr">
        <is>
          <t>Monthly E-Statement PDF Download</t>
        </is>
      </c>
      <c r="C14" s="4" t="n">
        <v>650</v>
      </c>
      <c r="D14" s="51" t="n">
        <v>6500</v>
      </c>
      <c r="E14" s="67" t="n">
        <v>0.0002</v>
      </c>
      <c r="F14" s="4" t="n">
        <v>220</v>
      </c>
      <c r="G14" s="4" t="n">
        <v>490</v>
      </c>
      <c r="H14" s="4" t="n">
        <v>600</v>
      </c>
      <c r="I14" s="43">
        <f>IF(G14&lt;=H14,"Passed","Failed")</f>
        <v/>
      </c>
      <c r="J14" s="6" t="inlineStr">
        <is>
          <t>D. Firmansyah</t>
        </is>
      </c>
    </row>
    <row r="15" ht="20" customHeight="1">
      <c r="A15" s="9" t="inlineStr">
        <is>
          <t>PERF-08</t>
        </is>
      </c>
      <c r="B15" s="9" t="inlineStr">
        <is>
          <t>ATM Switch Cash Dispense ISO8583</t>
        </is>
      </c>
      <c r="C15" s="53" t="n">
        <v>3000</v>
      </c>
      <c r="D15" s="53" t="n">
        <v>30000</v>
      </c>
      <c r="E15" s="68" t="n">
        <v>0</v>
      </c>
      <c r="F15" s="7" t="n">
        <v>22</v>
      </c>
      <c r="G15" s="7" t="n">
        <v>55</v>
      </c>
      <c r="H15" s="7" t="n">
        <v>100</v>
      </c>
      <c r="I15" s="43">
        <f>IF(G15&lt;=H15,"Passed","Failed")</f>
        <v/>
      </c>
      <c r="J15" s="9" t="inlineStr">
        <is>
          <t>D. Firmansyah</t>
        </is>
      </c>
    </row>
    <row r="16" ht="20" customHeight="1">
      <c r="A16" s="6" t="inlineStr">
        <is>
          <t>PERF-09</t>
        </is>
      </c>
      <c r="B16" s="6" t="inlineStr">
        <is>
          <t>Customer Support Chatbot Message Inflow</t>
        </is>
      </c>
      <c r="C16" s="51" t="n">
        <v>1800</v>
      </c>
      <c r="D16" s="51" t="n">
        <v>18000</v>
      </c>
      <c r="E16" s="67" t="n">
        <v>0.0004</v>
      </c>
      <c r="F16" s="4" t="n">
        <v>65</v>
      </c>
      <c r="G16" s="4" t="n">
        <v>145</v>
      </c>
      <c r="H16" s="4" t="n">
        <v>200</v>
      </c>
      <c r="I16" s="43">
        <f>IF(G16&lt;=H16,"Passed","Failed")</f>
        <v/>
      </c>
      <c r="J16" s="6" t="inlineStr">
        <is>
          <t>D. Firmansyah</t>
        </is>
      </c>
    </row>
    <row r="17" ht="20" customHeight="1">
      <c r="A17" s="9" t="inlineStr">
        <is>
          <t>PERF-10</t>
        </is>
      </c>
      <c r="B17" s="9" t="inlineStr">
        <is>
          <t>Wealth Management Real-time Trade Quote</t>
        </is>
      </c>
      <c r="C17" s="7" t="n">
        <v>1000</v>
      </c>
      <c r="D17" s="53" t="n">
        <v>10000</v>
      </c>
      <c r="E17" s="68" t="n">
        <v>0.0001</v>
      </c>
      <c r="F17" s="7" t="n">
        <v>35</v>
      </c>
      <c r="G17" s="7" t="n">
        <v>75</v>
      </c>
      <c r="H17" s="7" t="n">
        <v>100</v>
      </c>
      <c r="I17" s="43">
        <f>IF(G17&lt;=H17,"Passed","Failed")</f>
        <v/>
      </c>
      <c r="J17" s="9" t="inlineStr">
        <is>
          <t>D. Firmansyah</t>
        </is>
      </c>
    </row>
    <row r="18" ht="20" customHeight="1">
      <c r="A18" s="6" t="inlineStr">
        <is>
          <t>PERF-11</t>
        </is>
      </c>
      <c r="B18" s="6" t="inlineStr">
        <is>
          <t>Student Savings Gamification Sync</t>
        </is>
      </c>
      <c r="C18" s="4" t="n">
        <v>950</v>
      </c>
      <c r="D18" s="51" t="n">
        <v>9500</v>
      </c>
      <c r="E18" s="67" t="n">
        <v>0.0002</v>
      </c>
      <c r="F18" s="4" t="n">
        <v>40</v>
      </c>
      <c r="G18" s="4" t="n">
        <v>88</v>
      </c>
      <c r="H18" s="4" t="n">
        <v>120</v>
      </c>
      <c r="I18" s="43">
        <f>IF(G18&lt;=H18,"Passed","Failed")</f>
        <v/>
      </c>
      <c r="J18" s="6" t="inlineStr">
        <is>
          <t>D. Firmansyah</t>
        </is>
      </c>
    </row>
    <row r="19" ht="20" customHeight="1">
      <c r="A19" s="9" t="inlineStr">
        <is>
          <t>PERF-12</t>
        </is>
      </c>
      <c r="B19" s="9" t="inlineStr">
        <is>
          <t>Open Banking Account List API</t>
        </is>
      </c>
      <c r="C19" s="53" t="n">
        <v>1400</v>
      </c>
      <c r="D19" s="53" t="n">
        <v>14000</v>
      </c>
      <c r="E19" s="68" t="n">
        <v>0.0003</v>
      </c>
      <c r="F19" s="7" t="n">
        <v>55</v>
      </c>
      <c r="G19" s="7" t="n">
        <v>130</v>
      </c>
      <c r="H19" s="7" t="n">
        <v>180</v>
      </c>
      <c r="I19" s="43">
        <f>IF(G19&lt;=H19,"Passed","Failed")</f>
        <v/>
      </c>
      <c r="J19" s="9" t="inlineStr">
        <is>
          <t>D. Firmansyah</t>
        </is>
      </c>
    </row>
    <row r="20" ht="20" customHeight="1">
      <c r="A20" s="6" t="inlineStr">
        <is>
          <t>PERF-13</t>
        </is>
      </c>
      <c r="B20" s="6" t="inlineStr">
        <is>
          <t>Corporate Payroll Bulk Processing (TPS)</t>
        </is>
      </c>
      <c r="C20" s="4" t="n">
        <v>500</v>
      </c>
      <c r="D20" s="51" t="n">
        <v>5000</v>
      </c>
      <c r="E20" s="67" t="n">
        <v>0.0001</v>
      </c>
      <c r="F20" s="4" t="n">
        <v>350</v>
      </c>
      <c r="G20" s="4" t="n">
        <v>780</v>
      </c>
      <c r="H20" s="4" t="n">
        <v>1000</v>
      </c>
      <c r="I20" s="43">
        <f>IF(G20&lt;=H20,"Passed","Failed")</f>
        <v/>
      </c>
      <c r="J20" s="6" t="inlineStr">
        <is>
          <t>D. Firmansyah</t>
        </is>
      </c>
    </row>
    <row r="21" ht="20" customHeight="1">
      <c r="A21" s="9" t="inlineStr">
        <is>
          <t>PERF-14</t>
        </is>
      </c>
      <c r="B21" s="9" t="inlineStr">
        <is>
          <t>Public Web Portal Homepage Delivery</t>
        </is>
      </c>
      <c r="C21" s="53" t="n">
        <v>5000</v>
      </c>
      <c r="D21" s="53" t="n">
        <v>50000</v>
      </c>
      <c r="E21" s="68" t="n">
        <v>0</v>
      </c>
      <c r="F21" s="7" t="n">
        <v>12</v>
      </c>
      <c r="G21" s="7" t="n">
        <v>32</v>
      </c>
      <c r="H21" s="7" t="n">
        <v>50</v>
      </c>
      <c r="I21" s="43">
        <f>IF(G21&lt;=H21,"Passed","Failed")</f>
        <v/>
      </c>
      <c r="J21" s="9" t="inlineStr">
        <is>
          <t>D. Firmansyah</t>
        </is>
      </c>
    </row>
    <row r="22" ht="20" customHeight="1">
      <c r="A22" s="6" t="inlineStr">
        <is>
          <t>PERF-15</t>
        </is>
      </c>
      <c r="B22" s="6" t="inlineStr">
        <is>
          <t>Biometric Facial Recognition Verify</t>
        </is>
      </c>
      <c r="C22" s="4" t="n">
        <v>450</v>
      </c>
      <c r="D22" s="51" t="n">
        <v>4500</v>
      </c>
      <c r="E22" s="67" t="n">
        <v>0.0005999999999999999</v>
      </c>
      <c r="F22" s="4" t="n">
        <v>280</v>
      </c>
      <c r="G22" s="4" t="n">
        <v>580</v>
      </c>
      <c r="H22" s="4" t="n">
        <v>700</v>
      </c>
      <c r="I22" s="43">
        <f>IF(G22&lt;=H22,"Passed","Failed")</f>
        <v/>
      </c>
      <c r="J22" s="6" t="inlineStr">
        <is>
          <t>D. Firmansyah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24" customWidth="1" min="3" max="3"/>
    <col width="24" customWidth="1" min="4" max="4"/>
    <col width="16" customWidth="1" min="5" max="5"/>
    <col width="16" customWidth="1" min="6" max="6"/>
    <col width="18" customWidth="1" min="7" max="7"/>
    <col width="20" customWidth="1" min="8" max="8"/>
    <col width="14" customWidth="1" min="9" max="9"/>
    <col width="18" customWidth="1" min="10" max="10"/>
  </cols>
  <sheetData>
    <row r="1" ht="28" customHeight="1">
      <c r="A1" s="45" t="inlineStr">
        <is>
          <t>📱 MOBILE DEVICE FARM MATRIX &amp; CROSS-PLATFORM COMPATIBILITY</t>
        </is>
      </c>
    </row>
    <row r="2">
      <c r="A2" s="2" t="inlineStr">
        <is>
          <t>Automated testing across iOS and Android flagships and mid-tiers, UI responsiveness, and crash rates.</t>
        </is>
      </c>
    </row>
    <row r="4" ht="18" customHeight="1">
      <c r="A4" s="46" t="inlineStr">
        <is>
          <t>MOBILE DEVICES IN MATRIX</t>
        </is>
      </c>
      <c r="B4" s="106" t="n"/>
      <c r="C4" s="46" t="inlineStr">
        <is>
          <t>TOTAL MOBILE TESTS RUN</t>
        </is>
      </c>
      <c r="D4" s="106" t="n"/>
      <c r="E4" s="46" t="inlineStr">
        <is>
          <t>AVERAGE UI PASS RATE</t>
        </is>
      </c>
      <c r="F4" s="106" t="n"/>
      <c r="G4" s="46" t="inlineStr">
        <is>
          <t>AVERAGE CRASH-FREE RATE</t>
        </is>
      </c>
      <c r="H4" s="107" t="n"/>
      <c r="I4" s="107" t="n"/>
      <c r="J4" s="106" t="n"/>
    </row>
    <row r="5" ht="22" customHeight="1">
      <c r="A5" s="69">
        <f>COUNTA(A8:A22)</f>
        <v/>
      </c>
      <c r="B5" s="106" t="n"/>
      <c r="C5" s="48">
        <f>SUM(E8:E22)</f>
        <v/>
      </c>
      <c r="D5" s="106" t="n"/>
      <c r="E5" s="49">
        <f>AVERAGE(G8:G22)</f>
        <v/>
      </c>
      <c r="F5" s="106" t="n"/>
      <c r="G5" s="70">
        <f>AVERAGE(H8:H22)</f>
        <v/>
      </c>
      <c r="H5" s="107" t="n"/>
      <c r="I5" s="107" t="n"/>
      <c r="J5" s="106" t="n"/>
    </row>
    <row r="7" ht="24" customHeight="1">
      <c r="A7" s="3" t="inlineStr">
        <is>
          <t>MATRIX ID</t>
        </is>
      </c>
      <c r="B7" s="3" t="inlineStr">
        <is>
          <t>DEVICE HARDWARE &amp; MODEL</t>
        </is>
      </c>
      <c r="C7" s="3" t="inlineStr">
        <is>
          <t>OS VERSION</t>
        </is>
      </c>
      <c r="D7" s="3" t="inlineStr">
        <is>
          <t>SCREEN RESOLUTION</t>
        </is>
      </c>
      <c r="E7" s="3" t="inlineStr">
        <is>
          <t>TEST CASES RUN</t>
        </is>
      </c>
      <c r="F7" s="3" t="inlineStr">
        <is>
          <t>PASSED TESTS</t>
        </is>
      </c>
      <c r="G7" s="3" t="inlineStr">
        <is>
          <t>UI LAYOUT PASS %</t>
        </is>
      </c>
      <c r="H7" s="3" t="inlineStr">
        <is>
          <t>CRASH-FREE RATE %</t>
        </is>
      </c>
      <c r="I7" s="3" t="inlineStr">
        <is>
          <t>STATUS</t>
        </is>
      </c>
      <c r="J7" s="3" t="inlineStr">
        <is>
          <t>MOBILE SDET LEAD</t>
        </is>
      </c>
    </row>
    <row r="8" ht="20" customHeight="1">
      <c r="A8" s="6" t="inlineStr">
        <is>
          <t>MOB-01</t>
        </is>
      </c>
      <c r="B8" s="6" t="inlineStr">
        <is>
          <t>Apple iPhone 16 Pro Max</t>
        </is>
      </c>
      <c r="C8" s="6" t="inlineStr">
        <is>
          <t>iOS 18.1</t>
        </is>
      </c>
      <c r="D8" s="6" t="inlineStr">
        <is>
          <t>2868 x 1320 OLED</t>
        </is>
      </c>
      <c r="E8" s="51" t="n">
        <v>1250</v>
      </c>
      <c r="F8" s="51" t="n">
        <v>1250</v>
      </c>
      <c r="G8" s="6">
        <f>F8/E8</f>
        <v/>
      </c>
      <c r="H8" s="67" t="n">
        <v>0.9998</v>
      </c>
      <c r="I8" s="43" t="inlineStr">
        <is>
          <t>Optimal</t>
        </is>
      </c>
      <c r="J8" s="6" t="inlineStr">
        <is>
          <t>K. Amanda</t>
        </is>
      </c>
    </row>
    <row r="9" ht="20" customHeight="1">
      <c r="A9" s="9" t="inlineStr">
        <is>
          <t>MOB-02</t>
        </is>
      </c>
      <c r="B9" s="9" t="inlineStr">
        <is>
          <t>Apple iPhone 15 Pro</t>
        </is>
      </c>
      <c r="C9" s="9" t="inlineStr">
        <is>
          <t>iOS 18.0</t>
        </is>
      </c>
      <c r="D9" s="9" t="inlineStr">
        <is>
          <t>2556 x 1179 OLED</t>
        </is>
      </c>
      <c r="E9" s="53" t="n">
        <v>1250</v>
      </c>
      <c r="F9" s="53" t="n">
        <v>1248</v>
      </c>
      <c r="G9" s="9">
        <f>F9/E9</f>
        <v/>
      </c>
      <c r="H9" s="68" t="n">
        <v>0.9995000000000001</v>
      </c>
      <c r="I9" s="43" t="inlineStr">
        <is>
          <t>Optimal</t>
        </is>
      </c>
      <c r="J9" s="9" t="inlineStr">
        <is>
          <t>K. Amanda</t>
        </is>
      </c>
    </row>
    <row r="10" ht="20" customHeight="1">
      <c r="A10" s="6" t="inlineStr">
        <is>
          <t>MOB-03</t>
        </is>
      </c>
      <c r="B10" s="6" t="inlineStr">
        <is>
          <t>Apple iPhone 14 Standard</t>
        </is>
      </c>
      <c r="C10" s="6" t="inlineStr">
        <is>
          <t>iOS 17.6</t>
        </is>
      </c>
      <c r="D10" s="6" t="inlineStr">
        <is>
          <t>2532 x 1170 OLED</t>
        </is>
      </c>
      <c r="E10" s="51" t="n">
        <v>1250</v>
      </c>
      <c r="F10" s="51" t="n">
        <v>1246</v>
      </c>
      <c r="G10" s="6">
        <f>F10/E10</f>
        <v/>
      </c>
      <c r="H10" s="67" t="n">
        <v>0.9992</v>
      </c>
      <c r="I10" s="43" t="inlineStr">
        <is>
          <t>Optimal</t>
        </is>
      </c>
      <c r="J10" s="6" t="inlineStr">
        <is>
          <t>K. Amanda</t>
        </is>
      </c>
    </row>
    <row r="11" ht="20" customHeight="1">
      <c r="A11" s="9" t="inlineStr">
        <is>
          <t>MOB-04</t>
        </is>
      </c>
      <c r="B11" s="9" t="inlineStr">
        <is>
          <t>Apple iPhone 13 Mini</t>
        </is>
      </c>
      <c r="C11" s="9" t="inlineStr">
        <is>
          <t>iOS 17.5</t>
        </is>
      </c>
      <c r="D11" s="9" t="inlineStr">
        <is>
          <t>2340 x 1080 OLED</t>
        </is>
      </c>
      <c r="E11" s="53" t="n">
        <v>1250</v>
      </c>
      <c r="F11" s="53" t="n">
        <v>1240</v>
      </c>
      <c r="G11" s="9">
        <f>F11/E11</f>
        <v/>
      </c>
      <c r="H11" s="68" t="n">
        <v>0.9988</v>
      </c>
      <c r="I11" s="43" t="inlineStr">
        <is>
          <t>Optimal</t>
        </is>
      </c>
      <c r="J11" s="9" t="inlineStr">
        <is>
          <t>K. Amanda</t>
        </is>
      </c>
    </row>
    <row r="12" ht="20" customHeight="1">
      <c r="A12" s="6" t="inlineStr">
        <is>
          <t>MOB-05</t>
        </is>
      </c>
      <c r="B12" s="6" t="inlineStr">
        <is>
          <t>Apple iPhone SE (3rd Gen)</t>
        </is>
      </c>
      <c r="C12" s="6" t="inlineStr">
        <is>
          <t>iOS 17.4</t>
        </is>
      </c>
      <c r="D12" s="6" t="inlineStr">
        <is>
          <t>1334 x 750 LCD</t>
        </is>
      </c>
      <c r="E12" s="51" t="n">
        <v>1250</v>
      </c>
      <c r="F12" s="51" t="n">
        <v>1235</v>
      </c>
      <c r="G12" s="6">
        <f>F12/E12</f>
        <v/>
      </c>
      <c r="H12" s="67" t="n">
        <v>0.9985000000000001</v>
      </c>
      <c r="I12" s="43" t="inlineStr">
        <is>
          <t>Optimal</t>
        </is>
      </c>
      <c r="J12" s="6" t="inlineStr">
        <is>
          <t>K. Amanda</t>
        </is>
      </c>
    </row>
    <row r="13" ht="20" customHeight="1">
      <c r="A13" s="9" t="inlineStr">
        <is>
          <t>MOB-06</t>
        </is>
      </c>
      <c r="B13" s="9" t="inlineStr">
        <is>
          <t>Samsung Galaxy S24 Ultra</t>
        </is>
      </c>
      <c r="C13" s="9" t="inlineStr">
        <is>
          <t>Android 14 (OneUI 6.1)</t>
        </is>
      </c>
      <c r="D13" s="9" t="inlineStr">
        <is>
          <t>3120 x 1440 AMOLED</t>
        </is>
      </c>
      <c r="E13" s="53" t="n">
        <v>1250</v>
      </c>
      <c r="F13" s="53" t="n">
        <v>1250</v>
      </c>
      <c r="G13" s="9">
        <f>F13/E13</f>
        <v/>
      </c>
      <c r="H13" s="68" t="n">
        <v>0.9997</v>
      </c>
      <c r="I13" s="43" t="inlineStr">
        <is>
          <t>Optimal</t>
        </is>
      </c>
      <c r="J13" s="9" t="inlineStr">
        <is>
          <t>K. Amanda</t>
        </is>
      </c>
    </row>
    <row r="14" ht="20" customHeight="1">
      <c r="A14" s="6" t="inlineStr">
        <is>
          <t>MOB-07</t>
        </is>
      </c>
      <c r="B14" s="6" t="inlineStr">
        <is>
          <t>Samsung Galaxy A55 5G</t>
        </is>
      </c>
      <c r="C14" s="6" t="inlineStr">
        <is>
          <t>Android 14 (OneUI 6.0)</t>
        </is>
      </c>
      <c r="D14" s="6" t="inlineStr">
        <is>
          <t>2340 x 1080 AMOLED</t>
        </is>
      </c>
      <c r="E14" s="51" t="n">
        <v>1250</v>
      </c>
      <c r="F14" s="51" t="n">
        <v>1242</v>
      </c>
      <c r="G14" s="6">
        <f>F14/E14</f>
        <v/>
      </c>
      <c r="H14" s="67" t="n">
        <v>0.999</v>
      </c>
      <c r="I14" s="43" t="inlineStr">
        <is>
          <t>Optimal</t>
        </is>
      </c>
      <c r="J14" s="6" t="inlineStr">
        <is>
          <t>K. Amanda</t>
        </is>
      </c>
    </row>
    <row r="15" ht="20" customHeight="1">
      <c r="A15" s="9" t="inlineStr">
        <is>
          <t>MOB-08</t>
        </is>
      </c>
      <c r="B15" s="9" t="inlineStr">
        <is>
          <t>Xiaomi 14 Ultra</t>
        </is>
      </c>
      <c r="C15" s="9" t="inlineStr">
        <is>
          <t>HyperOS (Android 14)</t>
        </is>
      </c>
      <c r="D15" s="9" t="inlineStr">
        <is>
          <t>3200 x 1440 AMOLED</t>
        </is>
      </c>
      <c r="E15" s="53" t="n">
        <v>1250</v>
      </c>
      <c r="F15" s="53" t="n">
        <v>1245</v>
      </c>
      <c r="G15" s="9">
        <f>F15/E15</f>
        <v/>
      </c>
      <c r="H15" s="68" t="n">
        <v>0.9994</v>
      </c>
      <c r="I15" s="43" t="inlineStr">
        <is>
          <t>Optimal</t>
        </is>
      </c>
      <c r="J15" s="9" t="inlineStr">
        <is>
          <t>K. Amanda</t>
        </is>
      </c>
    </row>
    <row r="16" ht="20" customHeight="1">
      <c r="A16" s="6" t="inlineStr">
        <is>
          <t>MOB-09</t>
        </is>
      </c>
      <c r="B16" s="6" t="inlineStr">
        <is>
          <t>Redmi Note 13 Pro</t>
        </is>
      </c>
      <c r="C16" s="6" t="inlineStr">
        <is>
          <t>HyperOS (Android 13)</t>
        </is>
      </c>
      <c r="D16" s="6" t="inlineStr">
        <is>
          <t>2712 x 1220 AMOLED</t>
        </is>
      </c>
      <c r="E16" s="51" t="n">
        <v>1250</v>
      </c>
      <c r="F16" s="51" t="n">
        <v>1238</v>
      </c>
      <c r="G16" s="6">
        <f>F16/E16</f>
        <v/>
      </c>
      <c r="H16" s="67" t="n">
        <v>0.9988</v>
      </c>
      <c r="I16" s="43" t="inlineStr">
        <is>
          <t>Optimal</t>
        </is>
      </c>
      <c r="J16" s="6" t="inlineStr">
        <is>
          <t>K. Amanda</t>
        </is>
      </c>
    </row>
    <row r="17" ht="20" customHeight="1">
      <c r="A17" s="9" t="inlineStr">
        <is>
          <t>MOB-10</t>
        </is>
      </c>
      <c r="B17" s="9" t="inlineStr">
        <is>
          <t>Google Pixel 9 Pro</t>
        </is>
      </c>
      <c r="C17" s="9" t="inlineStr">
        <is>
          <t>Android 15 Stock</t>
        </is>
      </c>
      <c r="D17" s="9" t="inlineStr">
        <is>
          <t>2856 x 1280 OLED</t>
        </is>
      </c>
      <c r="E17" s="53" t="n">
        <v>1250</v>
      </c>
      <c r="F17" s="53" t="n">
        <v>1250</v>
      </c>
      <c r="G17" s="9">
        <f>F17/E17</f>
        <v/>
      </c>
      <c r="H17" s="68" t="n">
        <v>0.9998</v>
      </c>
      <c r="I17" s="43" t="inlineStr">
        <is>
          <t>Optimal</t>
        </is>
      </c>
      <c r="J17" s="9" t="inlineStr">
        <is>
          <t>K. Amanda</t>
        </is>
      </c>
    </row>
    <row r="18" ht="20" customHeight="1">
      <c r="A18" s="6" t="inlineStr">
        <is>
          <t>MOB-11</t>
        </is>
      </c>
      <c r="B18" s="6" t="inlineStr">
        <is>
          <t>OPPO Find X7 Ultra</t>
        </is>
      </c>
      <c r="C18" s="6" t="inlineStr">
        <is>
          <t>ColorOS 14 (Android 14)</t>
        </is>
      </c>
      <c r="D18" s="6" t="inlineStr">
        <is>
          <t>3168 x 1440 AMOLED</t>
        </is>
      </c>
      <c r="E18" s="51" t="n">
        <v>1250</v>
      </c>
      <c r="F18" s="51" t="n">
        <v>1244</v>
      </c>
      <c r="G18" s="6">
        <f>F18/E18</f>
        <v/>
      </c>
      <c r="H18" s="67" t="n">
        <v>0.9991</v>
      </c>
      <c r="I18" s="43" t="inlineStr">
        <is>
          <t>Optimal</t>
        </is>
      </c>
      <c r="J18" s="6" t="inlineStr">
        <is>
          <t>K. Amanda</t>
        </is>
      </c>
    </row>
    <row r="19" ht="20" customHeight="1">
      <c r="A19" s="9" t="inlineStr">
        <is>
          <t>MOB-12</t>
        </is>
      </c>
      <c r="B19" s="9" t="inlineStr">
        <is>
          <t>Vivo X100 Pro</t>
        </is>
      </c>
      <c r="C19" s="9" t="inlineStr">
        <is>
          <t>Funtouch OS 14</t>
        </is>
      </c>
      <c r="D19" s="9" t="inlineStr">
        <is>
          <t>2800 x 1260 AMOLED</t>
        </is>
      </c>
      <c r="E19" s="53" t="n">
        <v>1250</v>
      </c>
      <c r="F19" s="53" t="n">
        <v>1242</v>
      </c>
      <c r="G19" s="9">
        <f>F19/E19</f>
        <v/>
      </c>
      <c r="H19" s="68" t="n">
        <v>0.9989</v>
      </c>
      <c r="I19" s="43" t="inlineStr">
        <is>
          <t>Optimal</t>
        </is>
      </c>
      <c r="J19" s="9" t="inlineStr">
        <is>
          <t>K. Amanda</t>
        </is>
      </c>
    </row>
    <row r="20" ht="20" customHeight="1">
      <c r="A20" s="6" t="inlineStr">
        <is>
          <t>MOB-13</t>
        </is>
      </c>
      <c r="B20" s="6" t="inlineStr">
        <is>
          <t>Realme 12 Pro+ 5G</t>
        </is>
      </c>
      <c r="C20" s="6" t="inlineStr">
        <is>
          <t>Realme UI 5.0</t>
        </is>
      </c>
      <c r="D20" s="6" t="inlineStr">
        <is>
          <t>2412 x 1080 AMOLED</t>
        </is>
      </c>
      <c r="E20" s="51" t="n">
        <v>1250</v>
      </c>
      <c r="F20" s="51" t="n">
        <v>1236</v>
      </c>
      <c r="G20" s="6">
        <f>F20/E20</f>
        <v/>
      </c>
      <c r="H20" s="67" t="n">
        <v>0.9985000000000001</v>
      </c>
      <c r="I20" s="43" t="inlineStr">
        <is>
          <t>Optimal</t>
        </is>
      </c>
      <c r="J20" s="6" t="inlineStr">
        <is>
          <t>K. Amanda</t>
        </is>
      </c>
    </row>
    <row r="21" ht="20" customHeight="1">
      <c r="A21" s="9" t="inlineStr">
        <is>
          <t>MOB-14</t>
        </is>
      </c>
      <c r="B21" s="9" t="inlineStr">
        <is>
          <t>Infinix Zero 30 5G</t>
        </is>
      </c>
      <c r="C21" s="9" t="inlineStr">
        <is>
          <t>XOS 13 (Android 13)</t>
        </is>
      </c>
      <c r="D21" s="9" t="inlineStr">
        <is>
          <t>2400 x 1080 AMOLED</t>
        </is>
      </c>
      <c r="E21" s="53" t="n">
        <v>1250</v>
      </c>
      <c r="F21" s="53" t="n">
        <v>1230</v>
      </c>
      <c r="G21" s="9">
        <f>F21/E21</f>
        <v/>
      </c>
      <c r="H21" s="68" t="n">
        <v>0.998</v>
      </c>
      <c r="I21" s="43" t="inlineStr">
        <is>
          <t>Optimal</t>
        </is>
      </c>
      <c r="J21" s="9" t="inlineStr">
        <is>
          <t>K. Amanda</t>
        </is>
      </c>
    </row>
    <row r="22" ht="20" customHeight="1">
      <c r="A22" s="6" t="inlineStr">
        <is>
          <t>MOB-15</t>
        </is>
      </c>
      <c r="B22" s="6" t="inlineStr">
        <is>
          <t>Apple iPad Pro 11-inch M4</t>
        </is>
      </c>
      <c r="C22" s="6" t="inlineStr">
        <is>
          <t>iPadOS 18.1</t>
        </is>
      </c>
      <c r="D22" s="6" t="inlineStr">
        <is>
          <t>2420 x 1668 Tandem</t>
        </is>
      </c>
      <c r="E22" s="51" t="n">
        <v>1250</v>
      </c>
      <c r="F22" s="51" t="n">
        <v>1248</v>
      </c>
      <c r="G22" s="6">
        <f>F22/E22</f>
        <v/>
      </c>
      <c r="H22" s="67" t="n">
        <v>0.9996</v>
      </c>
      <c r="I22" s="43" t="inlineStr">
        <is>
          <t>Optimal</t>
        </is>
      </c>
      <c r="J22" s="6" t="inlineStr">
        <is>
          <t>K. Amanda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22" customWidth="1" min="4" max="4"/>
    <col width="18" customWidth="1" min="5" max="5"/>
    <col width="16" customWidth="1" min="6" max="6"/>
    <col width="22" customWidth="1" min="7" max="7"/>
    <col width="30" customWidth="1" min="8" max="8"/>
    <col width="14" customWidth="1" min="9" max="9"/>
    <col width="18" customWidth="1" min="10" max="10"/>
  </cols>
  <sheetData>
    <row r="1" ht="28" customHeight="1">
      <c r="A1" s="45" t="inlineStr">
        <is>
          <t>🚨 PRODUCTION DEFECT LEAKAGE &amp; ESCAPE POST-MORTEM AUDIT</t>
        </is>
      </c>
    </row>
    <row r="2">
      <c r="A2" s="2" t="inlineStr">
        <is>
          <t>Tracking defects escaping staging into production releases, escaped severity, and root causes.</t>
        </is>
      </c>
    </row>
    <row r="4" ht="18" customHeight="1">
      <c r="A4" s="46" t="inlineStr">
        <is>
          <t>PRODUCTION RELEASES TRACKED</t>
        </is>
      </c>
      <c r="B4" s="106" t="n"/>
      <c r="C4" s="46" t="inlineStr">
        <is>
          <t>TOTAL ESCAPED DEFECTS</t>
        </is>
      </c>
      <c r="D4" s="106" t="n"/>
      <c r="E4" s="46" t="inlineStr">
        <is>
          <t>CRITICAL ESCAPED DEFECTS</t>
        </is>
      </c>
      <c r="F4" s="106" t="n"/>
      <c r="G4" s="46" t="inlineStr">
        <is>
          <t>AVERAGE DEFECT LEAKAGE RATE</t>
        </is>
      </c>
      <c r="H4" s="107" t="n"/>
      <c r="I4" s="107" t="n"/>
      <c r="J4" s="106" t="n"/>
    </row>
    <row r="5" ht="22" customHeight="1">
      <c r="A5" s="71">
        <f>COUNTA(A8:A22)</f>
        <v/>
      </c>
      <c r="B5" s="106" t="n"/>
      <c r="C5" s="72">
        <f>SUM(D8:D22)</f>
        <v/>
      </c>
      <c r="D5" s="106" t="n"/>
      <c r="E5" s="56">
        <f>SUM(E8:E22)</f>
        <v/>
      </c>
      <c r="F5" s="106" t="n"/>
      <c r="G5" s="73">
        <f>AVERAGE(G8:G22)</f>
        <v/>
      </c>
      <c r="H5" s="107" t="n"/>
      <c r="I5" s="107" t="n"/>
      <c r="J5" s="106" t="n"/>
    </row>
    <row r="7" ht="24" customHeight="1">
      <c r="A7" s="3" t="inlineStr">
        <is>
          <t>RELEASE ID</t>
        </is>
      </c>
      <c r="B7" s="3" t="inlineStr">
        <is>
          <t>PRODUCTION RELEASE VERSION</t>
        </is>
      </c>
      <c r="C7" s="3" t="inlineStr">
        <is>
          <t>GO-LIVE DATE</t>
        </is>
      </c>
      <c r="D7" s="3" t="inlineStr">
        <is>
          <t>TOTAL ESCAPED DEFECTS</t>
        </is>
      </c>
      <c r="E7" s="3" t="inlineStr">
        <is>
          <t>CRITICAL DEFECTS</t>
        </is>
      </c>
      <c r="F7" s="3" t="inlineStr">
        <is>
          <t>MINOR DEFECTS</t>
        </is>
      </c>
      <c r="G7" s="3" t="inlineStr">
        <is>
          <t>DEFECT LEAKAGE RATE %</t>
        </is>
      </c>
      <c r="H7" s="3" t="inlineStr">
        <is>
          <t>MISSED TESTING PHASE</t>
        </is>
      </c>
      <c r="I7" s="3" t="inlineStr">
        <is>
          <t>STATUS</t>
        </is>
      </c>
      <c r="J7" s="3" t="inlineStr">
        <is>
          <t>RELEASE QA LEAD</t>
        </is>
      </c>
    </row>
    <row r="8" ht="20" customHeight="1">
      <c r="A8" s="6" t="inlineStr">
        <is>
          <t>REL-2026-01</t>
        </is>
      </c>
      <c r="B8" s="6" t="inlineStr">
        <is>
          <t>Mobile SuperApp v4.8.0 Release</t>
        </is>
      </c>
      <c r="C8" s="6" t="inlineStr">
        <is>
          <t>2026-08-05</t>
        </is>
      </c>
      <c r="D8" s="4" t="n">
        <v>6</v>
      </c>
      <c r="E8" s="4" t="n">
        <v>0</v>
      </c>
      <c r="F8" s="4" t="n">
        <v>6</v>
      </c>
      <c r="G8" s="6">
        <f>D8/1250</f>
        <v/>
      </c>
      <c r="H8" s="6" t="inlineStr">
        <is>
          <t>Edge UI Cosmetic Edge Case</t>
        </is>
      </c>
      <c r="I8" s="43" t="inlineStr">
        <is>
          <t>Optimal</t>
        </is>
      </c>
      <c r="J8" s="6" t="inlineStr">
        <is>
          <t>S. Widjaja</t>
        </is>
      </c>
    </row>
    <row r="9" ht="20" customHeight="1">
      <c r="A9" s="9" t="inlineStr">
        <is>
          <t>REL-2026-02</t>
        </is>
      </c>
      <c r="B9" s="9" t="inlineStr">
        <is>
          <t>Core Banking Ledger Patch v12.4</t>
        </is>
      </c>
      <c r="C9" s="9" t="inlineStr">
        <is>
          <t>2026-08-12</t>
        </is>
      </c>
      <c r="D9" s="7" t="n">
        <v>2</v>
      </c>
      <c r="E9" s="7" t="n">
        <v>0</v>
      </c>
      <c r="F9" s="7" t="n">
        <v>2</v>
      </c>
      <c r="G9" s="9">
        <f>D9/1850</f>
        <v/>
      </c>
      <c r="H9" s="9" t="inlineStr">
        <is>
          <t>Integration Mock Mismatch</t>
        </is>
      </c>
      <c r="I9" s="43" t="inlineStr">
        <is>
          <t>Optimal</t>
        </is>
      </c>
      <c r="J9" s="9" t="inlineStr">
        <is>
          <t>M. Handoko</t>
        </is>
      </c>
    </row>
    <row r="10" ht="20" customHeight="1">
      <c r="A10" s="6" t="inlineStr">
        <is>
          <t>REL-2026-03</t>
        </is>
      </c>
      <c r="B10" s="6" t="inlineStr">
        <is>
          <t>Digital Lending Decisioning v3.2</t>
        </is>
      </c>
      <c r="C10" s="6" t="inlineStr">
        <is>
          <t>2026-08-19</t>
        </is>
      </c>
      <c r="D10" s="4" t="n">
        <v>8</v>
      </c>
      <c r="E10" s="4" t="n">
        <v>1</v>
      </c>
      <c r="F10" s="4" t="n">
        <v>7</v>
      </c>
      <c r="G10" s="6">
        <f>D10/950</f>
        <v/>
      </c>
      <c r="H10" s="6" t="inlineStr">
        <is>
          <t>Complex Policy Matrix Rule</t>
        </is>
      </c>
      <c r="I10" s="44" t="inlineStr">
        <is>
          <t>In Review</t>
        </is>
      </c>
      <c r="J10" s="6" t="inlineStr">
        <is>
          <t>V. Anggraini</t>
        </is>
      </c>
    </row>
    <row r="11" ht="20" customHeight="1">
      <c r="A11" s="9" t="inlineStr">
        <is>
          <t>REL-2026-04</t>
        </is>
      </c>
      <c r="B11" s="9" t="inlineStr">
        <is>
          <t>BI-FAST Gateway Hotfix v2.1</t>
        </is>
      </c>
      <c r="C11" s="9" t="inlineStr">
        <is>
          <t>2026-08-26</t>
        </is>
      </c>
      <c r="D11" s="7" t="n">
        <v>1</v>
      </c>
      <c r="E11" s="7" t="n">
        <v>0</v>
      </c>
      <c r="F11" s="7" t="n">
        <v>1</v>
      </c>
      <c r="G11" s="9">
        <f>D11/1600</f>
        <v/>
      </c>
      <c r="H11" s="9" t="inlineStr">
        <is>
          <t>Corner Case Timeout Retry</t>
        </is>
      </c>
      <c r="I11" s="43" t="inlineStr">
        <is>
          <t>Optimal</t>
        </is>
      </c>
      <c r="J11" s="9" t="inlineStr">
        <is>
          <t>B. Gunawan</t>
        </is>
      </c>
    </row>
    <row r="12" ht="20" customHeight="1">
      <c r="A12" s="6" t="inlineStr">
        <is>
          <t>REL-2026-05</t>
        </is>
      </c>
      <c r="B12" s="6" t="inlineStr">
        <is>
          <t>Customer Web Portal Sprint 38</t>
        </is>
      </c>
      <c r="C12" s="6" t="inlineStr">
        <is>
          <t>2026-09-02</t>
        </is>
      </c>
      <c r="D12" s="4" t="n">
        <v>4</v>
      </c>
      <c r="E12" s="4" t="n">
        <v>0</v>
      </c>
      <c r="F12" s="4" t="n">
        <v>4</v>
      </c>
      <c r="G12" s="6">
        <f>D12/1420</f>
        <v/>
      </c>
      <c r="H12" s="6" t="inlineStr">
        <is>
          <t>Safari Mobile Browser CSS</t>
        </is>
      </c>
      <c r="I12" s="43" t="inlineStr">
        <is>
          <t>Optimal</t>
        </is>
      </c>
      <c r="J12" s="6" t="inlineStr">
        <is>
          <t>D. Arifin</t>
        </is>
      </c>
    </row>
    <row r="13" ht="20" customHeight="1">
      <c r="A13" s="9" t="inlineStr">
        <is>
          <t>REL-2026-06</t>
        </is>
      </c>
      <c r="B13" s="9" t="inlineStr">
        <is>
          <t>3DS Payment Authentication v1.8</t>
        </is>
      </c>
      <c r="C13" s="9" t="inlineStr">
        <is>
          <t>2026-09-09</t>
        </is>
      </c>
      <c r="D13" s="7" t="n">
        <v>2</v>
      </c>
      <c r="E13" s="7" t="n">
        <v>0</v>
      </c>
      <c r="F13" s="7" t="n">
        <v>2</v>
      </c>
      <c r="G13" s="9">
        <f>D13/1250</f>
        <v/>
      </c>
      <c r="H13" s="9" t="inlineStr">
        <is>
          <t>Merchant Redirect Callback</t>
        </is>
      </c>
      <c r="I13" s="43" t="inlineStr">
        <is>
          <t>Optimal</t>
        </is>
      </c>
      <c r="J13" s="9" t="inlineStr">
        <is>
          <t>V. Anggraini</t>
        </is>
      </c>
    </row>
    <row r="14" ht="20" customHeight="1">
      <c r="A14" s="6" t="inlineStr">
        <is>
          <t>REL-2026-07</t>
        </is>
      </c>
      <c r="B14" s="6" t="inlineStr">
        <is>
          <t>Wealth Management Portfolio v2.0</t>
        </is>
      </c>
      <c r="C14" s="6" t="inlineStr">
        <is>
          <t>2026-09-16</t>
        </is>
      </c>
      <c r="D14" s="4" t="n">
        <v>1</v>
      </c>
      <c r="E14" s="4" t="n">
        <v>0</v>
      </c>
      <c r="F14" s="4" t="n">
        <v>1</v>
      </c>
      <c r="G14" s="6">
        <f>D14/880</f>
        <v/>
      </c>
      <c r="H14" s="6" t="inlineStr">
        <is>
          <t>Public Holiday Date Display</t>
        </is>
      </c>
      <c r="I14" s="43" t="inlineStr">
        <is>
          <t>Optimal</t>
        </is>
      </c>
      <c r="J14" s="6" t="inlineStr">
        <is>
          <t>H. Wibowo</t>
        </is>
      </c>
    </row>
    <row r="15" ht="20" customHeight="1">
      <c r="A15" s="9" t="inlineStr">
        <is>
          <t>REL-2026-08</t>
        </is>
      </c>
      <c r="B15" s="9" t="inlineStr">
        <is>
          <t>Payroll Processing Batch v4.1</t>
        </is>
      </c>
      <c r="C15" s="9" t="inlineStr">
        <is>
          <t>2026-09-23</t>
        </is>
      </c>
      <c r="D15" s="7" t="n">
        <v>2</v>
      </c>
      <c r="E15" s="7" t="n">
        <v>0</v>
      </c>
      <c r="F15" s="7" t="n">
        <v>2</v>
      </c>
      <c r="G15" s="9">
        <f>D15/750</f>
        <v/>
      </c>
      <c r="H15" s="9" t="inlineStr">
        <is>
          <t>Trailing Space in CSV Header</t>
        </is>
      </c>
      <c r="I15" s="43" t="inlineStr">
        <is>
          <t>Optimal</t>
        </is>
      </c>
      <c r="J15" s="9" t="inlineStr">
        <is>
          <t>N. Permata</t>
        </is>
      </c>
    </row>
    <row r="16" ht="20" customHeight="1">
      <c r="A16" s="6" t="inlineStr">
        <is>
          <t>REL-2026-09</t>
        </is>
      </c>
      <c r="B16" s="6" t="inlineStr">
        <is>
          <t>Customer Care AI Assistant v1.2</t>
        </is>
      </c>
      <c r="C16" s="6" t="inlineStr">
        <is>
          <t>2026-09-30</t>
        </is>
      </c>
      <c r="D16" s="4" t="n">
        <v>9</v>
      </c>
      <c r="E16" s="4" t="n">
        <v>1</v>
      </c>
      <c r="F16" s="4" t="n">
        <v>8</v>
      </c>
      <c r="G16" s="6">
        <f>D16/650</f>
        <v/>
      </c>
      <c r="H16" s="6" t="inlineStr">
        <is>
          <t>Dialect Intent Recognition</t>
        </is>
      </c>
      <c r="I16" s="44" t="inlineStr">
        <is>
          <t>In Review</t>
        </is>
      </c>
      <c r="J16" s="6" t="inlineStr">
        <is>
          <t>A. Yani</t>
        </is>
      </c>
    </row>
    <row r="17" ht="20" customHeight="1">
      <c r="A17" s="9" t="inlineStr">
        <is>
          <t>REL-2026-10</t>
        </is>
      </c>
      <c r="B17" s="9" t="inlineStr">
        <is>
          <t>QRIS Terminal Switch Engine v3.0</t>
        </is>
      </c>
      <c r="C17" s="9" t="inlineStr">
        <is>
          <t>2026-10-02</t>
        </is>
      </c>
      <c r="D17" s="7" t="n">
        <v>3</v>
      </c>
      <c r="E17" s="7" t="n">
        <v>0</v>
      </c>
      <c r="F17" s="7" t="n">
        <v>3</v>
      </c>
      <c r="G17" s="9">
        <f>D17/1100</f>
        <v/>
      </c>
      <c r="H17" s="9" t="inlineStr">
        <is>
          <t>Network Resiliency Recovery</t>
        </is>
      </c>
      <c r="I17" s="43" t="inlineStr">
        <is>
          <t>Optimal</t>
        </is>
      </c>
      <c r="J17" s="9" t="inlineStr">
        <is>
          <t>P. Sasmita</t>
        </is>
      </c>
    </row>
    <row r="18" ht="20" customHeight="1">
      <c r="A18" s="6" t="inlineStr">
        <is>
          <t>REL-2026-11</t>
        </is>
      </c>
      <c r="B18" s="6" t="inlineStr">
        <is>
          <t>Identity &amp; Active Directory Patch</t>
        </is>
      </c>
      <c r="C18" s="6" t="inlineStr">
        <is>
          <t>2026-10-05</t>
        </is>
      </c>
      <c r="D18" s="4" t="n">
        <v>0</v>
      </c>
      <c r="E18" s="4" t="n">
        <v>0</v>
      </c>
      <c r="F18" s="4" t="n">
        <v>0</v>
      </c>
      <c r="G18" s="6">
        <f>D18/820</f>
        <v/>
      </c>
      <c r="H18" s="6" t="inlineStr">
        <is>
          <t>None - Zero Defect Escape</t>
        </is>
      </c>
      <c r="I18" s="43" t="inlineStr">
        <is>
          <t>Optimal</t>
        </is>
      </c>
      <c r="J18" s="6" t="inlineStr">
        <is>
          <t>R. Hidayat</t>
        </is>
      </c>
    </row>
    <row r="19" ht="20" customHeight="1">
      <c r="A19" s="9" t="inlineStr">
        <is>
          <t>REL-2026-12</t>
        </is>
      </c>
      <c r="B19" s="9" t="inlineStr">
        <is>
          <t>ATM Terminal ISO Adapter v8.2</t>
        </is>
      </c>
      <c r="C19" s="9" t="inlineStr">
        <is>
          <t>2026-10-08</t>
        </is>
      </c>
      <c r="D19" s="7" t="n">
        <v>1</v>
      </c>
      <c r="E19" s="7" t="n">
        <v>0</v>
      </c>
      <c r="F19" s="7" t="n">
        <v>1</v>
      </c>
      <c r="G19" s="9">
        <f>D19/950</f>
        <v/>
      </c>
      <c r="H19" s="9" t="inlineStr">
        <is>
          <t>Hardware Bezel Light Driver</t>
        </is>
      </c>
      <c r="I19" s="43" t="inlineStr">
        <is>
          <t>Optimal</t>
        </is>
      </c>
      <c r="J19" s="9" t="inlineStr">
        <is>
          <t>I. Setiawan</t>
        </is>
      </c>
    </row>
    <row r="20" ht="20" customHeight="1">
      <c r="A20" s="6" t="inlineStr">
        <is>
          <t>REL-2026-13</t>
        </is>
      </c>
      <c r="B20" s="6" t="inlineStr">
        <is>
          <t>Student Savings Mobile v2.4</t>
        </is>
      </c>
      <c r="C20" s="6" t="inlineStr">
        <is>
          <t>2026-10-10</t>
        </is>
      </c>
      <c r="D20" s="4" t="n">
        <v>3</v>
      </c>
      <c r="E20" s="4" t="n">
        <v>0</v>
      </c>
      <c r="F20" s="4" t="n">
        <v>3</v>
      </c>
      <c r="G20" s="6">
        <f>D20/680</f>
        <v/>
      </c>
      <c r="H20" s="6" t="inlineStr">
        <is>
          <t>Lottie Animation Frame Drop</t>
        </is>
      </c>
      <c r="I20" s="43" t="inlineStr">
        <is>
          <t>Optimal</t>
        </is>
      </c>
      <c r="J20" s="6" t="inlineStr">
        <is>
          <t>S. Rahardjo</t>
        </is>
      </c>
    </row>
    <row r="21" ht="20" customHeight="1">
      <c r="A21" s="9" t="inlineStr">
        <is>
          <t>REL-2026-14</t>
        </is>
      </c>
      <c r="B21" s="9" t="inlineStr">
        <is>
          <t>Open Banking Partner API v1.5</t>
        </is>
      </c>
      <c r="C21" s="9" t="inlineStr">
        <is>
          <t>2026-10-12</t>
        </is>
      </c>
      <c r="D21" s="7" t="n">
        <v>2</v>
      </c>
      <c r="E21" s="7" t="n">
        <v>0</v>
      </c>
      <c r="F21" s="7" t="n">
        <v>2</v>
      </c>
      <c r="G21" s="9">
        <f>D21/1200</f>
        <v/>
      </c>
      <c r="H21" s="9" t="inlineStr">
        <is>
          <t>Rate Limit Header Formatting</t>
        </is>
      </c>
      <c r="I21" s="43" t="inlineStr">
        <is>
          <t>Optimal</t>
        </is>
      </c>
      <c r="J21" s="9" t="inlineStr">
        <is>
          <t>D. Arifin</t>
        </is>
      </c>
    </row>
    <row r="22" ht="20" customHeight="1">
      <c r="A22" s="6" t="inlineStr">
        <is>
          <t>REL-2026-15</t>
        </is>
      </c>
      <c r="B22" s="6" t="inlineStr">
        <is>
          <t>Treasury Feeder Microservice</t>
        </is>
      </c>
      <c r="C22" s="6" t="inlineStr">
        <is>
          <t>2026-10-14</t>
        </is>
      </c>
      <c r="D22" s="4" t="n">
        <v>0</v>
      </c>
      <c r="E22" s="4" t="n">
        <v>0</v>
      </c>
      <c r="F22" s="4" t="n">
        <v>0</v>
      </c>
      <c r="G22" s="6">
        <f>D22/540</f>
        <v/>
      </c>
      <c r="H22" s="6" t="inlineStr">
        <is>
          <t>None - Zero Defect Escape</t>
        </is>
      </c>
      <c r="I22" s="43" t="inlineStr">
        <is>
          <t>Optimal</t>
        </is>
      </c>
      <c r="J22" s="6" t="inlineStr">
        <is>
          <t>H. Wibowo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0" customWidth="1" min="3" max="3"/>
    <col width="24" customWidth="1" min="4" max="4"/>
    <col width="18" customWidth="1" min="5" max="5"/>
    <col width="16" customWidth="1" min="6" max="6"/>
    <col width="14" customWidth="1" min="7" max="7"/>
    <col width="22" customWidth="1" min="8" max="8"/>
    <col width="16" customWidth="1" min="9" max="9"/>
    <col width="18" customWidth="1" min="10" max="10"/>
  </cols>
  <sheetData>
    <row r="1" ht="28" customHeight="1">
      <c r="A1" s="45" t="inlineStr">
        <is>
          <t>📜 MICROSERVICE API CONTRACT TESTING &amp; SCHEMA EVOLUTION (PACT)</t>
        </is>
      </c>
    </row>
    <row r="2">
      <c r="A2" s="2" t="inlineStr">
        <is>
          <t>Tracking consumer-driven contracts, schema validation, backward compatibility, and mock assertions.</t>
        </is>
      </c>
    </row>
    <row r="4" ht="18" customHeight="1">
      <c r="A4" s="46" t="inlineStr">
        <is>
          <t>MICROSERVICE CONTRACTS AUDITED</t>
        </is>
      </c>
      <c r="B4" s="106" t="n"/>
      <c r="C4" s="46" t="inlineStr">
        <is>
          <t>TOTAL ASSERTIONS EVALUATED</t>
        </is>
      </c>
      <c r="D4" s="106" t="n"/>
      <c r="E4" s="46" t="inlineStr">
        <is>
          <t>SCHEMA BREAKING CHANGES</t>
        </is>
      </c>
      <c r="F4" s="106" t="n"/>
      <c r="G4" s="46" t="inlineStr">
        <is>
          <t>CONTRACT PASS RATE</t>
        </is>
      </c>
      <c r="H4" s="107" t="n"/>
      <c r="I4" s="107" t="n"/>
      <c r="J4" s="106" t="n"/>
    </row>
    <row r="5" ht="22" customHeight="1">
      <c r="A5" s="74">
        <f>COUNTA(A8:A22)</f>
        <v/>
      </c>
      <c r="B5" s="106" t="n"/>
      <c r="C5" s="48">
        <f>SUM(E8:E22)</f>
        <v/>
      </c>
      <c r="D5" s="106" t="n"/>
      <c r="E5" s="75">
        <f>SUM(F8:F22)</f>
        <v/>
      </c>
      <c r="F5" s="106" t="n"/>
      <c r="G5" s="49">
        <f>COUNTIF(G8:G22,"Passed")/COUNTA(G8:G22)</f>
        <v/>
      </c>
      <c r="H5" s="107" t="n"/>
      <c r="I5" s="107" t="n"/>
      <c r="J5" s="106" t="n"/>
    </row>
    <row r="7" ht="24" customHeight="1">
      <c r="A7" s="3" t="inlineStr">
        <is>
          <t>CONTRACT ID</t>
        </is>
      </c>
      <c r="B7" s="3" t="inlineStr">
        <is>
          <t>PRODUCER MICROSERVICE</t>
        </is>
      </c>
      <c r="C7" s="3" t="inlineStr">
        <is>
          <t>CONSUMER MICROSERVICE</t>
        </is>
      </c>
      <c r="D7" s="3" t="inlineStr">
        <is>
          <t>CONTRACT SPECIFICATION</t>
        </is>
      </c>
      <c r="E7" s="3" t="inlineStr">
        <is>
          <t>TOTAL ASSERTIONS</t>
        </is>
      </c>
      <c r="F7" s="3" t="inlineStr">
        <is>
          <t>SCHEMA BREAKS</t>
        </is>
      </c>
      <c r="G7" s="3" t="inlineStr">
        <is>
          <t>STATUS</t>
        </is>
      </c>
      <c r="H7" s="3" t="inlineStr">
        <is>
          <t>BACKWARD COMPATIBILITY</t>
        </is>
      </c>
      <c r="I7" s="3" t="inlineStr">
        <is>
          <t>MOCK VERIFIED</t>
        </is>
      </c>
      <c r="J7" s="3" t="inlineStr">
        <is>
          <t>API ARCHITECT</t>
        </is>
      </c>
    </row>
    <row r="8" ht="20" customHeight="1">
      <c r="A8" s="6" t="inlineStr">
        <is>
          <t>PACT-01</t>
        </is>
      </c>
      <c r="B8" s="6" t="inlineStr">
        <is>
          <t>Core Account Balance Service</t>
        </is>
      </c>
      <c r="C8" s="6" t="inlineStr">
        <is>
          <t>Mobile Banking Backend</t>
        </is>
      </c>
      <c r="D8" s="6" t="inlineStr">
        <is>
          <t>OpenAPI 3.1 REST</t>
        </is>
      </c>
      <c r="E8" s="4" t="n">
        <v>45</v>
      </c>
      <c r="F8" s="4" t="n">
        <v>0</v>
      </c>
      <c r="G8" s="43" t="inlineStr">
        <is>
          <t>Passed</t>
        </is>
      </c>
      <c r="H8" s="6" t="inlineStr">
        <is>
          <t>Yes</t>
        </is>
      </c>
      <c r="I8" s="6" t="inlineStr">
        <is>
          <t>Yes</t>
        </is>
      </c>
      <c r="J8" s="6" t="inlineStr">
        <is>
          <t>M. Handoko</t>
        </is>
      </c>
    </row>
    <row r="9" ht="20" customHeight="1">
      <c r="A9" s="9" t="inlineStr">
        <is>
          <t>PACT-02</t>
        </is>
      </c>
      <c r="B9" s="9" t="inlineStr">
        <is>
          <t>Customer Profile Service</t>
        </is>
      </c>
      <c r="C9" s="9" t="inlineStr">
        <is>
          <t>Digital Lending Decisioning</t>
        </is>
      </c>
      <c r="D9" s="9" t="inlineStr">
        <is>
          <t>Protobuf v3 (gRPC)</t>
        </is>
      </c>
      <c r="E9" s="7" t="n">
        <v>32</v>
      </c>
      <c r="F9" s="7" t="n">
        <v>0</v>
      </c>
      <c r="G9" s="43" t="inlineStr">
        <is>
          <t>Passed</t>
        </is>
      </c>
      <c r="H9" s="9" t="inlineStr">
        <is>
          <t>Yes</t>
        </is>
      </c>
      <c r="I9" s="9" t="inlineStr">
        <is>
          <t>Yes</t>
        </is>
      </c>
      <c r="J9" s="9" t="inlineStr">
        <is>
          <t>M. Handoko</t>
        </is>
      </c>
    </row>
    <row r="10" ht="20" customHeight="1">
      <c r="A10" s="6" t="inlineStr">
        <is>
          <t>PACT-03</t>
        </is>
      </c>
      <c r="B10" s="6" t="inlineStr">
        <is>
          <t>Card Transaction Authorization</t>
        </is>
      </c>
      <c r="C10" s="6" t="inlineStr">
        <is>
          <t>Fraud Detection Engine</t>
        </is>
      </c>
      <c r="D10" s="6" t="inlineStr">
        <is>
          <t>Apache Avro (Kafka)</t>
        </is>
      </c>
      <c r="E10" s="4" t="n">
        <v>28</v>
      </c>
      <c r="F10" s="4" t="n">
        <v>0</v>
      </c>
      <c r="G10" s="43" t="inlineStr">
        <is>
          <t>Passed</t>
        </is>
      </c>
      <c r="H10" s="6" t="inlineStr">
        <is>
          <t>Yes</t>
        </is>
      </c>
      <c r="I10" s="6" t="inlineStr">
        <is>
          <t>Yes</t>
        </is>
      </c>
      <c r="J10" s="6" t="inlineStr">
        <is>
          <t>B. Gunawan</t>
        </is>
      </c>
    </row>
    <row r="11" ht="20" customHeight="1">
      <c r="A11" s="9" t="inlineStr">
        <is>
          <t>PACT-04</t>
        </is>
      </c>
      <c r="B11" s="9" t="inlineStr">
        <is>
          <t>BI-FAST Real-time Settlement</t>
        </is>
      </c>
      <c r="C11" s="9" t="inlineStr">
        <is>
          <t>Central Bank Clearing Node</t>
        </is>
      </c>
      <c r="D11" s="9" t="inlineStr">
        <is>
          <t>ISO 20022 XML Schema</t>
        </is>
      </c>
      <c r="E11" s="7" t="n">
        <v>58</v>
      </c>
      <c r="F11" s="7" t="n">
        <v>0</v>
      </c>
      <c r="G11" s="43" t="inlineStr">
        <is>
          <t>Passed</t>
        </is>
      </c>
      <c r="H11" s="9" t="inlineStr">
        <is>
          <t>Yes</t>
        </is>
      </c>
      <c r="I11" s="9" t="inlineStr">
        <is>
          <t>Yes</t>
        </is>
      </c>
      <c r="J11" s="9" t="inlineStr">
        <is>
          <t>B. Gunawan</t>
        </is>
      </c>
    </row>
    <row r="12" ht="20" customHeight="1">
      <c r="A12" s="6" t="inlineStr">
        <is>
          <t>PACT-05</t>
        </is>
      </c>
      <c r="B12" s="6" t="inlineStr">
        <is>
          <t>Customer Notification Hub</t>
        </is>
      </c>
      <c r="C12" s="6" t="inlineStr">
        <is>
          <t>Mobile Push Service</t>
        </is>
      </c>
      <c r="D12" s="6" t="inlineStr">
        <is>
          <t>OpenAPI 3.0 REST</t>
        </is>
      </c>
      <c r="E12" s="4" t="n">
        <v>24</v>
      </c>
      <c r="F12" s="4" t="n">
        <v>0</v>
      </c>
      <c r="G12" s="43" t="inlineStr">
        <is>
          <t>Passed</t>
        </is>
      </c>
      <c r="H12" s="6" t="inlineStr">
        <is>
          <t>Yes</t>
        </is>
      </c>
      <c r="I12" s="6" t="inlineStr">
        <is>
          <t>Yes</t>
        </is>
      </c>
      <c r="J12" s="6" t="inlineStr">
        <is>
          <t>D. Arifin</t>
        </is>
      </c>
    </row>
    <row r="13" ht="20" customHeight="1">
      <c r="A13" s="9" t="inlineStr">
        <is>
          <t>PACT-06</t>
        </is>
      </c>
      <c r="B13" s="9" t="inlineStr">
        <is>
          <t>E-Commerce Payment Gateway</t>
        </is>
      </c>
      <c r="C13" s="9" t="inlineStr">
        <is>
          <t>Merchant Settlement Engine</t>
        </is>
      </c>
      <c r="D13" s="9" t="inlineStr">
        <is>
          <t>OpenAPI 3.1 REST</t>
        </is>
      </c>
      <c r="E13" s="7" t="n">
        <v>36</v>
      </c>
      <c r="F13" s="7" t="n">
        <v>0</v>
      </c>
      <c r="G13" s="43" t="inlineStr">
        <is>
          <t>Passed</t>
        </is>
      </c>
      <c r="H13" s="9" t="inlineStr">
        <is>
          <t>Yes</t>
        </is>
      </c>
      <c r="I13" s="9" t="inlineStr">
        <is>
          <t>Yes</t>
        </is>
      </c>
      <c r="J13" s="9" t="inlineStr">
        <is>
          <t>V. Anggraini</t>
        </is>
      </c>
    </row>
    <row r="14" ht="20" customHeight="1">
      <c r="A14" s="6" t="inlineStr">
        <is>
          <t>PACT-07</t>
        </is>
      </c>
      <c r="B14" s="6" t="inlineStr">
        <is>
          <t>Wealth Securities Quote Feed</t>
        </is>
      </c>
      <c r="C14" s="6" t="inlineStr">
        <is>
          <t>Mobile Trading Front</t>
        </is>
      </c>
      <c r="D14" s="6" t="inlineStr">
        <is>
          <t>GraphQL Schema v2</t>
        </is>
      </c>
      <c r="E14" s="4" t="n">
        <v>42</v>
      </c>
      <c r="F14" s="4" t="n">
        <v>0</v>
      </c>
      <c r="G14" s="43" t="inlineStr">
        <is>
          <t>Passed</t>
        </is>
      </c>
      <c r="H14" s="6" t="inlineStr">
        <is>
          <t>Yes</t>
        </is>
      </c>
      <c r="I14" s="6" t="inlineStr">
        <is>
          <t>Yes</t>
        </is>
      </c>
      <c r="J14" s="6" t="inlineStr">
        <is>
          <t>H. Wibowo</t>
        </is>
      </c>
    </row>
    <row r="15" ht="20" customHeight="1">
      <c r="A15" s="9" t="inlineStr">
        <is>
          <t>PACT-08</t>
        </is>
      </c>
      <c r="B15" s="9" t="inlineStr">
        <is>
          <t>Payroll File Validation Service</t>
        </is>
      </c>
      <c r="C15" s="9" t="inlineStr">
        <is>
          <t>Core Banking Ledger</t>
        </is>
      </c>
      <c r="D15" s="9" t="inlineStr">
        <is>
          <t>gRPC over HTTP/2</t>
        </is>
      </c>
      <c r="E15" s="7" t="n">
        <v>30</v>
      </c>
      <c r="F15" s="7" t="n">
        <v>0</v>
      </c>
      <c r="G15" s="43" t="inlineStr">
        <is>
          <t>Passed</t>
        </is>
      </c>
      <c r="H15" s="9" t="inlineStr">
        <is>
          <t>Yes</t>
        </is>
      </c>
      <c r="I15" s="9" t="inlineStr">
        <is>
          <t>Yes</t>
        </is>
      </c>
      <c r="J15" s="9" t="inlineStr">
        <is>
          <t>N. Permata</t>
        </is>
      </c>
    </row>
    <row r="16" ht="20" customHeight="1">
      <c r="A16" s="6" t="inlineStr">
        <is>
          <t>PACT-09</t>
        </is>
      </c>
      <c r="B16" s="6" t="inlineStr">
        <is>
          <t>Customer Care Chatbot Gateway</t>
        </is>
      </c>
      <c r="C16" s="6" t="inlineStr">
        <is>
          <t>CRM Ticket Router</t>
        </is>
      </c>
      <c r="D16" s="6" t="inlineStr">
        <is>
          <t>OpenAPI 3.1 REST</t>
        </is>
      </c>
      <c r="E16" s="4" t="n">
        <v>26</v>
      </c>
      <c r="F16" s="4" t="n">
        <v>0</v>
      </c>
      <c r="G16" s="43" t="inlineStr">
        <is>
          <t>Passed</t>
        </is>
      </c>
      <c r="H16" s="6" t="inlineStr">
        <is>
          <t>Yes</t>
        </is>
      </c>
      <c r="I16" s="6" t="inlineStr">
        <is>
          <t>Yes</t>
        </is>
      </c>
      <c r="J16" s="6" t="inlineStr">
        <is>
          <t>A. Yani</t>
        </is>
      </c>
    </row>
    <row r="17" ht="20" customHeight="1">
      <c r="A17" s="9" t="inlineStr">
        <is>
          <t>PACT-10</t>
        </is>
      </c>
      <c r="B17" s="9" t="inlineStr">
        <is>
          <t>QRIS Acquirer Switch Engine</t>
        </is>
      </c>
      <c r="C17" s="9" t="inlineStr">
        <is>
          <t>Bank Indonesia Switch</t>
        </is>
      </c>
      <c r="D17" s="9" t="inlineStr">
        <is>
          <t>JSON Schema Draft-07</t>
        </is>
      </c>
      <c r="E17" s="7" t="n">
        <v>38</v>
      </c>
      <c r="F17" s="7" t="n">
        <v>0</v>
      </c>
      <c r="G17" s="43" t="inlineStr">
        <is>
          <t>Passed</t>
        </is>
      </c>
      <c r="H17" s="9" t="inlineStr">
        <is>
          <t>Yes</t>
        </is>
      </c>
      <c r="I17" s="9" t="inlineStr">
        <is>
          <t>Yes</t>
        </is>
      </c>
      <c r="J17" s="9" t="inlineStr">
        <is>
          <t>P. Sasmita</t>
        </is>
      </c>
    </row>
    <row r="18" ht="20" customHeight="1">
      <c r="A18" s="6" t="inlineStr">
        <is>
          <t>PACT-11</t>
        </is>
      </c>
      <c r="B18" s="6" t="inlineStr">
        <is>
          <t>Identity Authentication Token</t>
        </is>
      </c>
      <c r="C18" s="6" t="inlineStr">
        <is>
          <t>All Microservices Gateway</t>
        </is>
      </c>
      <c r="D18" s="6" t="inlineStr">
        <is>
          <t>JWT Claim Schema RFC7519</t>
        </is>
      </c>
      <c r="E18" s="4" t="n">
        <v>20</v>
      </c>
      <c r="F18" s="4" t="n">
        <v>0</v>
      </c>
      <c r="G18" s="43" t="inlineStr">
        <is>
          <t>Passed</t>
        </is>
      </c>
      <c r="H18" s="6" t="inlineStr">
        <is>
          <t>Yes</t>
        </is>
      </c>
      <c r="I18" s="6" t="inlineStr">
        <is>
          <t>Yes</t>
        </is>
      </c>
      <c r="J18" s="6" t="inlineStr">
        <is>
          <t>R. Hidayat</t>
        </is>
      </c>
    </row>
    <row r="19" ht="20" customHeight="1">
      <c r="A19" s="9" t="inlineStr">
        <is>
          <t>PACT-12</t>
        </is>
      </c>
      <c r="B19" s="9" t="inlineStr">
        <is>
          <t>ATM Terminal Cash Dispense</t>
        </is>
      </c>
      <c r="C19" s="9" t="inlineStr">
        <is>
          <t>Core Switch Engine</t>
        </is>
      </c>
      <c r="D19" s="9" t="inlineStr">
        <is>
          <t>ISO 8583 Bitmaps</t>
        </is>
      </c>
      <c r="E19" s="7" t="n">
        <v>64</v>
      </c>
      <c r="F19" s="7" t="n">
        <v>0</v>
      </c>
      <c r="G19" s="43" t="inlineStr">
        <is>
          <t>Passed</t>
        </is>
      </c>
      <c r="H19" s="9" t="inlineStr">
        <is>
          <t>Yes</t>
        </is>
      </c>
      <c r="I19" s="9" t="inlineStr">
        <is>
          <t>Yes</t>
        </is>
      </c>
      <c r="J19" s="9" t="inlineStr">
        <is>
          <t>I. Setiawan</t>
        </is>
      </c>
    </row>
    <row r="20" ht="20" customHeight="1">
      <c r="A20" s="6" t="inlineStr">
        <is>
          <t>PACT-13</t>
        </is>
      </c>
      <c r="B20" s="6" t="inlineStr">
        <is>
          <t>Student Rewards Points Engine</t>
        </is>
      </c>
      <c r="C20" s="6" t="inlineStr">
        <is>
          <t>Loyalty Merchant Partner</t>
        </is>
      </c>
      <c r="D20" s="6" t="inlineStr">
        <is>
          <t>REST OpenAPI 3.0</t>
        </is>
      </c>
      <c r="E20" s="4" t="n">
        <v>22</v>
      </c>
      <c r="F20" s="4" t="n">
        <v>0</v>
      </c>
      <c r="G20" s="43" t="inlineStr">
        <is>
          <t>Passed</t>
        </is>
      </c>
      <c r="H20" s="6" t="inlineStr">
        <is>
          <t>Yes</t>
        </is>
      </c>
      <c r="I20" s="6" t="inlineStr">
        <is>
          <t>Yes</t>
        </is>
      </c>
      <c r="J20" s="6" t="inlineStr">
        <is>
          <t>S. Rahardjo</t>
        </is>
      </c>
    </row>
    <row r="21" ht="20" customHeight="1">
      <c r="A21" s="9" t="inlineStr">
        <is>
          <t>PACT-14</t>
        </is>
      </c>
      <c r="B21" s="9" t="inlineStr">
        <is>
          <t>Open Banking Account List API</t>
        </is>
      </c>
      <c r="C21" s="9" t="inlineStr">
        <is>
          <t>FinTech Third-Party App</t>
        </is>
      </c>
      <c r="D21" s="9" t="inlineStr">
        <is>
          <t>BI SNAP Standard API</t>
        </is>
      </c>
      <c r="E21" s="7" t="n">
        <v>48</v>
      </c>
      <c r="F21" s="7" t="n">
        <v>0</v>
      </c>
      <c r="G21" s="43" t="inlineStr">
        <is>
          <t>Passed</t>
        </is>
      </c>
      <c r="H21" s="9" t="inlineStr">
        <is>
          <t>Yes</t>
        </is>
      </c>
      <c r="I21" s="9" t="inlineStr">
        <is>
          <t>Yes</t>
        </is>
      </c>
      <c r="J21" s="9" t="inlineStr">
        <is>
          <t>D. Arifin</t>
        </is>
      </c>
    </row>
    <row r="22" ht="20" customHeight="1">
      <c r="A22" s="6" t="inlineStr">
        <is>
          <t>PACT-15</t>
        </is>
      </c>
      <c r="B22" s="6" t="inlineStr">
        <is>
          <t>Treasury Dealing Settlement</t>
        </is>
      </c>
      <c r="C22" s="6" t="inlineStr">
        <is>
          <t>SWIFT Alliance Gateway</t>
        </is>
      </c>
      <c r="D22" s="6" t="inlineStr">
        <is>
          <t>SWIFT MT103 / MT202</t>
        </is>
      </c>
      <c r="E22" s="4" t="n">
        <v>52</v>
      </c>
      <c r="F22" s="4" t="n">
        <v>0</v>
      </c>
      <c r="G22" s="43" t="inlineStr">
        <is>
          <t>Passed</t>
        </is>
      </c>
      <c r="H22" s="6" t="inlineStr">
        <is>
          <t>Yes</t>
        </is>
      </c>
      <c r="I22" s="6" t="inlineStr">
        <is>
          <t>Yes</t>
        </is>
      </c>
      <c r="J22" s="6" t="inlineStr">
        <is>
          <t>H. Wibowo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26" customWidth="1" min="3" max="3"/>
    <col width="16" customWidth="1" min="4" max="4"/>
    <col width="14" customWidth="1" min="5" max="5"/>
    <col width="16" customWidth="1" min="6" max="6"/>
    <col width="14" customWidth="1" min="7" max="7"/>
    <col width="18" customWidth="1" min="8" max="8"/>
    <col width="14" customWidth="1" min="9" max="9"/>
    <col width="18" customWidth="1" min="10" max="10"/>
  </cols>
  <sheetData>
    <row r="1" ht="28" customHeight="1">
      <c r="A1" s="45" t="inlineStr">
        <is>
          <t>🛡️ APPLICATION SECURITY TESTING (SAST / DAST) PRE-RELEASE GATES</t>
        </is>
      </c>
    </row>
    <row r="2">
      <c r="A2" s="2" t="inlineStr">
        <is>
          <t>Static code analysis, dynamic vulnerability fuzzing, OWASP top 10 auditing, and pre-release security blockers.</t>
        </is>
      </c>
    </row>
    <row r="4" ht="18" customHeight="1">
      <c r="A4" s="46" t="inlineStr">
        <is>
          <t>REPOSITORIES SCANNED</t>
        </is>
      </c>
      <c r="B4" s="106" t="n"/>
      <c r="C4" s="46" t="inlineStr">
        <is>
          <t>CRITICAL SECURITY VULNERABILITIES</t>
        </is>
      </c>
      <c r="D4" s="106" t="n"/>
      <c r="E4" s="46" t="inlineStr">
        <is>
          <t>HIGH SEVERITY FLAWS</t>
        </is>
      </c>
      <c r="F4" s="106" t="n"/>
      <c r="G4" s="46" t="inlineStr">
        <is>
          <t>PRE-RELEASE GATE PASS RATE</t>
        </is>
      </c>
      <c r="H4" s="107" t="n"/>
      <c r="I4" s="107" t="n"/>
      <c r="J4" s="106" t="n"/>
    </row>
    <row r="5" ht="22" customHeight="1">
      <c r="A5" s="76">
        <f>COUNTA(A8:A22)</f>
        <v/>
      </c>
      <c r="B5" s="106" t="n"/>
      <c r="C5" s="56">
        <f>SUM(D8:D22)</f>
        <v/>
      </c>
      <c r="D5" s="106" t="n"/>
      <c r="E5" s="77">
        <f>SUM(E8:E22)</f>
        <v/>
      </c>
      <c r="F5" s="106" t="n"/>
      <c r="G5" s="49">
        <f>COUNTIF(H8:H22,"Passed")/COUNTA(H8:H22)</f>
        <v/>
      </c>
      <c r="H5" s="107" t="n"/>
      <c r="I5" s="107" t="n"/>
      <c r="J5" s="106" t="n"/>
    </row>
    <row r="7" ht="24" customHeight="1">
      <c r="A7" s="3" t="inlineStr">
        <is>
          <t>SCAN ID</t>
        </is>
      </c>
      <c r="B7" s="3" t="inlineStr">
        <is>
          <t>TARGET SYSTEM / REPOSITORY</t>
        </is>
      </c>
      <c r="C7" s="3" t="inlineStr">
        <is>
          <t>SCANNER SUITE</t>
        </is>
      </c>
      <c r="D7" s="3" t="inlineStr">
        <is>
          <t>CRITICAL FLAWS</t>
        </is>
      </c>
      <c r="E7" s="3" t="inlineStr">
        <is>
          <t>HIGH FLAWS</t>
        </is>
      </c>
      <c r="F7" s="3" t="inlineStr">
        <is>
          <t>MEDIUM FLAWS</t>
        </is>
      </c>
      <c r="G7" s="3" t="inlineStr">
        <is>
          <t>TOTAL FLAWS</t>
        </is>
      </c>
      <c r="H7" s="3" t="inlineStr">
        <is>
          <t>PRE-RELEASE GATE</t>
        </is>
      </c>
      <c r="I7" s="3" t="inlineStr">
        <is>
          <t>STATUS</t>
        </is>
      </c>
      <c r="J7" s="3" t="inlineStr">
        <is>
          <t>APPSEC LEAD</t>
        </is>
      </c>
    </row>
    <row r="8" ht="20" customHeight="1">
      <c r="A8" s="6" t="inlineStr">
        <is>
          <t>SEC-01</t>
        </is>
      </c>
      <c r="B8" s="6" t="inlineStr">
        <is>
          <t>Mobile SuperApp Mobile Codebase</t>
        </is>
      </c>
      <c r="C8" s="6" t="inlineStr">
        <is>
          <t>Checkmarx SAST + MobSF</t>
        </is>
      </c>
      <c r="D8" s="4" t="n">
        <v>0</v>
      </c>
      <c r="E8" s="4" t="n">
        <v>0</v>
      </c>
      <c r="F8" s="4" t="n">
        <v>4</v>
      </c>
      <c r="G8" s="6">
        <f>SUM(D8:F8)</f>
        <v/>
      </c>
      <c r="H8" s="6" t="inlineStr">
        <is>
          <t>Passed</t>
        </is>
      </c>
      <c r="I8" s="43" t="inlineStr">
        <is>
          <t>Optimal</t>
        </is>
      </c>
      <c r="J8" s="6" t="inlineStr">
        <is>
          <t>R. Hidayat</t>
        </is>
      </c>
    </row>
    <row r="9" ht="20" customHeight="1">
      <c r="A9" s="9" t="inlineStr">
        <is>
          <t>SEC-02</t>
        </is>
      </c>
      <c r="B9" s="9" t="inlineStr">
        <is>
          <t>Core Banking Transaction Engine</t>
        </is>
      </c>
      <c r="C9" s="9" t="inlineStr">
        <is>
          <t>SonarQube Enterprise</t>
        </is>
      </c>
      <c r="D9" s="7" t="n">
        <v>0</v>
      </c>
      <c r="E9" s="7" t="n">
        <v>0</v>
      </c>
      <c r="F9" s="7" t="n">
        <v>2</v>
      </c>
      <c r="G9" s="9">
        <f>SUM(D9:F9)</f>
        <v/>
      </c>
      <c r="H9" s="9" t="inlineStr">
        <is>
          <t>Passed</t>
        </is>
      </c>
      <c r="I9" s="43" t="inlineStr">
        <is>
          <t>Optimal</t>
        </is>
      </c>
      <c r="J9" s="9" t="inlineStr">
        <is>
          <t>R. Hidayat</t>
        </is>
      </c>
    </row>
    <row r="10" ht="20" customHeight="1">
      <c r="A10" s="6" t="inlineStr">
        <is>
          <t>SEC-03</t>
        </is>
      </c>
      <c r="B10" s="6" t="inlineStr">
        <is>
          <t>Digital Lending Decisioning API</t>
        </is>
      </c>
      <c r="C10" s="6" t="inlineStr">
        <is>
          <t>OWASP ZAP Dynamic DAST</t>
        </is>
      </c>
      <c r="D10" s="4" t="n">
        <v>0</v>
      </c>
      <c r="E10" s="4" t="n">
        <v>1</v>
      </c>
      <c r="F10" s="4" t="n">
        <v>5</v>
      </c>
      <c r="G10" s="6">
        <f>SUM(D10:F10)</f>
        <v/>
      </c>
      <c r="H10" s="6" t="inlineStr">
        <is>
          <t>Blocked</t>
        </is>
      </c>
      <c r="I10" s="44" t="inlineStr">
        <is>
          <t>In Review</t>
        </is>
      </c>
      <c r="J10" s="6" t="inlineStr">
        <is>
          <t>R. Hidayat</t>
        </is>
      </c>
    </row>
    <row r="11" ht="20" customHeight="1">
      <c r="A11" s="9" t="inlineStr">
        <is>
          <t>SEC-04</t>
        </is>
      </c>
      <c r="B11" s="9" t="inlineStr">
        <is>
          <t>BI-FAST Settlement Switching</t>
        </is>
      </c>
      <c r="C11" s="9" t="inlineStr">
        <is>
          <t>Snyk Container &amp; Libs</t>
        </is>
      </c>
      <c r="D11" s="7" t="n">
        <v>0</v>
      </c>
      <c r="E11" s="7" t="n">
        <v>0</v>
      </c>
      <c r="F11" s="7" t="n">
        <v>1</v>
      </c>
      <c r="G11" s="9">
        <f>SUM(D11:F11)</f>
        <v/>
      </c>
      <c r="H11" s="9" t="inlineStr">
        <is>
          <t>Passed</t>
        </is>
      </c>
      <c r="I11" s="43" t="inlineStr">
        <is>
          <t>Optimal</t>
        </is>
      </c>
      <c r="J11" s="9" t="inlineStr">
        <is>
          <t>R. Hidayat</t>
        </is>
      </c>
    </row>
    <row r="12" ht="20" customHeight="1">
      <c r="A12" s="6" t="inlineStr">
        <is>
          <t>SEC-05</t>
        </is>
      </c>
      <c r="B12" s="6" t="inlineStr">
        <is>
          <t>Customer Account Web Portal Front</t>
        </is>
      </c>
      <c r="C12" s="6" t="inlineStr">
        <is>
          <t>Burp Suite Enterprise DAST</t>
        </is>
      </c>
      <c r="D12" s="4" t="n">
        <v>0</v>
      </c>
      <c r="E12" s="4" t="n">
        <v>0</v>
      </c>
      <c r="F12" s="4" t="n">
        <v>3</v>
      </c>
      <c r="G12" s="6">
        <f>SUM(D12:F12)</f>
        <v/>
      </c>
      <c r="H12" s="6" t="inlineStr">
        <is>
          <t>Passed</t>
        </is>
      </c>
      <c r="I12" s="43" t="inlineStr">
        <is>
          <t>Optimal</t>
        </is>
      </c>
      <c r="J12" s="6" t="inlineStr">
        <is>
          <t>R. Hidayat</t>
        </is>
      </c>
    </row>
    <row r="13" ht="20" customHeight="1">
      <c r="A13" s="9" t="inlineStr">
        <is>
          <t>SEC-06</t>
        </is>
      </c>
      <c r="B13" s="9" t="inlineStr">
        <is>
          <t>3DS Payment Authentication Gateway</t>
        </is>
      </c>
      <c r="C13" s="9" t="inlineStr">
        <is>
          <t>SonarQube + Snyk</t>
        </is>
      </c>
      <c r="D13" s="7" t="n">
        <v>0</v>
      </c>
      <c r="E13" s="7" t="n">
        <v>0</v>
      </c>
      <c r="F13" s="7" t="n">
        <v>1</v>
      </c>
      <c r="G13" s="9">
        <f>SUM(D13:F13)</f>
        <v/>
      </c>
      <c r="H13" s="9" t="inlineStr">
        <is>
          <t>Passed</t>
        </is>
      </c>
      <c r="I13" s="43" t="inlineStr">
        <is>
          <t>Optimal</t>
        </is>
      </c>
      <c r="J13" s="9" t="inlineStr">
        <is>
          <t>R. Hidayat</t>
        </is>
      </c>
    </row>
    <row r="14" ht="20" customHeight="1">
      <c r="A14" s="6" t="inlineStr">
        <is>
          <t>SEC-07</t>
        </is>
      </c>
      <c r="B14" s="6" t="inlineStr">
        <is>
          <t>Wealth Management Portfolio Ledger</t>
        </is>
      </c>
      <c r="C14" s="6" t="inlineStr">
        <is>
          <t>Checkmarx SAST</t>
        </is>
      </c>
      <c r="D14" s="4" t="n">
        <v>0</v>
      </c>
      <c r="E14" s="4" t="n">
        <v>0</v>
      </c>
      <c r="F14" s="4" t="n">
        <v>0</v>
      </c>
      <c r="G14" s="6">
        <f>SUM(D14:F14)</f>
        <v/>
      </c>
      <c r="H14" s="6" t="inlineStr">
        <is>
          <t>Passed</t>
        </is>
      </c>
      <c r="I14" s="43" t="inlineStr">
        <is>
          <t>Optimal</t>
        </is>
      </c>
      <c r="J14" s="6" t="inlineStr">
        <is>
          <t>R. Hidayat</t>
        </is>
      </c>
    </row>
    <row r="15" ht="20" customHeight="1">
      <c r="A15" s="9" t="inlineStr">
        <is>
          <t>SEC-08</t>
        </is>
      </c>
      <c r="B15" s="9" t="inlineStr">
        <is>
          <t>Payroll Mass Processing Batch</t>
        </is>
      </c>
      <c r="C15" s="9" t="inlineStr">
        <is>
          <t>Trivy Container Scan</t>
        </is>
      </c>
      <c r="D15" s="7" t="n">
        <v>0</v>
      </c>
      <c r="E15" s="7" t="n">
        <v>0</v>
      </c>
      <c r="F15" s="7" t="n">
        <v>2</v>
      </c>
      <c r="G15" s="9">
        <f>SUM(D15:F15)</f>
        <v/>
      </c>
      <c r="H15" s="9" t="inlineStr">
        <is>
          <t>Passed</t>
        </is>
      </c>
      <c r="I15" s="43" t="inlineStr">
        <is>
          <t>Optimal</t>
        </is>
      </c>
      <c r="J15" s="9" t="inlineStr">
        <is>
          <t>R. Hidayat</t>
        </is>
      </c>
    </row>
    <row r="16" ht="20" customHeight="1">
      <c r="A16" s="6" t="inlineStr">
        <is>
          <t>SEC-09</t>
        </is>
      </c>
      <c r="B16" s="6" t="inlineStr">
        <is>
          <t>Customer Care AI Assistant</t>
        </is>
      </c>
      <c r="C16" s="6" t="inlineStr">
        <is>
          <t>Prompt Injection DAST</t>
        </is>
      </c>
      <c r="D16" s="4" t="n">
        <v>0</v>
      </c>
      <c r="E16" s="4" t="n">
        <v>1</v>
      </c>
      <c r="F16" s="4" t="n">
        <v>4</v>
      </c>
      <c r="G16" s="6">
        <f>SUM(D16:F16)</f>
        <v/>
      </c>
      <c r="H16" s="6" t="inlineStr">
        <is>
          <t>Blocked</t>
        </is>
      </c>
      <c r="I16" s="44" t="inlineStr">
        <is>
          <t>In Review</t>
        </is>
      </c>
      <c r="J16" s="6" t="inlineStr">
        <is>
          <t>R. Hidayat</t>
        </is>
      </c>
    </row>
    <row r="17" ht="20" customHeight="1">
      <c r="A17" s="9" t="inlineStr">
        <is>
          <t>SEC-10</t>
        </is>
      </c>
      <c r="B17" s="9" t="inlineStr">
        <is>
          <t>QRIS Merchant Switch Service</t>
        </is>
      </c>
      <c r="C17" s="9" t="inlineStr">
        <is>
          <t>Snyk Code SAST</t>
        </is>
      </c>
      <c r="D17" s="7" t="n">
        <v>0</v>
      </c>
      <c r="E17" s="7" t="n">
        <v>0</v>
      </c>
      <c r="F17" s="7" t="n">
        <v>2</v>
      </c>
      <c r="G17" s="9">
        <f>SUM(D17:F17)</f>
        <v/>
      </c>
      <c r="H17" s="9" t="inlineStr">
        <is>
          <t>Passed</t>
        </is>
      </c>
      <c r="I17" s="43" t="inlineStr">
        <is>
          <t>Optimal</t>
        </is>
      </c>
      <c r="J17" s="9" t="inlineStr">
        <is>
          <t>R. Hidayat</t>
        </is>
      </c>
    </row>
    <row r="18" ht="20" customHeight="1">
      <c r="A18" s="6" t="inlineStr">
        <is>
          <t>SEC-11</t>
        </is>
      </c>
      <c r="B18" s="6" t="inlineStr">
        <is>
          <t>Identity Authentication Token</t>
        </is>
      </c>
      <c r="C18" s="6" t="inlineStr">
        <is>
          <t>Semgrep Custom Rules</t>
        </is>
      </c>
      <c r="D18" s="4" t="n">
        <v>0</v>
      </c>
      <c r="E18" s="4" t="n">
        <v>0</v>
      </c>
      <c r="F18" s="4" t="n">
        <v>0</v>
      </c>
      <c r="G18" s="6">
        <f>SUM(D18:F18)</f>
        <v/>
      </c>
      <c r="H18" s="6" t="inlineStr">
        <is>
          <t>Passed</t>
        </is>
      </c>
      <c r="I18" s="43" t="inlineStr">
        <is>
          <t>Optimal</t>
        </is>
      </c>
      <c r="J18" s="6" t="inlineStr">
        <is>
          <t>R. Hidayat</t>
        </is>
      </c>
    </row>
    <row r="19" ht="20" customHeight="1">
      <c r="A19" s="9" t="inlineStr">
        <is>
          <t>SEC-12</t>
        </is>
      </c>
      <c r="B19" s="9" t="inlineStr">
        <is>
          <t>ATM Terminal ISO 8583 Adapter</t>
        </is>
      </c>
      <c r="C19" s="9" t="inlineStr">
        <is>
          <t>Fortify Static Code</t>
        </is>
      </c>
      <c r="D19" s="7" t="n">
        <v>0</v>
      </c>
      <c r="E19" s="7" t="n">
        <v>0</v>
      </c>
      <c r="F19" s="7" t="n">
        <v>1</v>
      </c>
      <c r="G19" s="9">
        <f>SUM(D19:F19)</f>
        <v/>
      </c>
      <c r="H19" s="9" t="inlineStr">
        <is>
          <t>Passed</t>
        </is>
      </c>
      <c r="I19" s="43" t="inlineStr">
        <is>
          <t>Optimal</t>
        </is>
      </c>
      <c r="J19" s="9" t="inlineStr">
        <is>
          <t>R. Hidayat</t>
        </is>
      </c>
    </row>
    <row r="20" ht="20" customHeight="1">
      <c r="A20" s="6" t="inlineStr">
        <is>
          <t>SEC-13</t>
        </is>
      </c>
      <c r="B20" s="6" t="inlineStr">
        <is>
          <t>Student Savings Mobile App</t>
        </is>
      </c>
      <c r="C20" s="6" t="inlineStr">
        <is>
          <t>MobSF Security Scan</t>
        </is>
      </c>
      <c r="D20" s="4" t="n">
        <v>0</v>
      </c>
      <c r="E20" s="4" t="n">
        <v>0</v>
      </c>
      <c r="F20" s="4" t="n">
        <v>3</v>
      </c>
      <c r="G20" s="6">
        <f>SUM(D20:F20)</f>
        <v/>
      </c>
      <c r="H20" s="6" t="inlineStr">
        <is>
          <t>Passed</t>
        </is>
      </c>
      <c r="I20" s="43" t="inlineStr">
        <is>
          <t>Optimal</t>
        </is>
      </c>
      <c r="J20" s="6" t="inlineStr">
        <is>
          <t>R. Hidayat</t>
        </is>
      </c>
    </row>
    <row r="21" ht="20" customHeight="1">
      <c r="A21" s="9" t="inlineStr">
        <is>
          <t>SEC-14</t>
        </is>
      </c>
      <c r="B21" s="9" t="inlineStr">
        <is>
          <t>Open Banking Public Sandbox</t>
        </is>
      </c>
      <c r="C21" s="9" t="inlineStr">
        <is>
          <t>OWASP ZAP API Scan</t>
        </is>
      </c>
      <c r="D21" s="7" t="n">
        <v>0</v>
      </c>
      <c r="E21" s="7" t="n">
        <v>0</v>
      </c>
      <c r="F21" s="7" t="n">
        <v>2</v>
      </c>
      <c r="G21" s="9">
        <f>SUM(D21:F21)</f>
        <v/>
      </c>
      <c r="H21" s="9" t="inlineStr">
        <is>
          <t>Passed</t>
        </is>
      </c>
      <c r="I21" s="43" t="inlineStr">
        <is>
          <t>Optimal</t>
        </is>
      </c>
      <c r="J21" s="9" t="inlineStr">
        <is>
          <t>R. Hidayat</t>
        </is>
      </c>
    </row>
    <row r="22" ht="20" customHeight="1">
      <c r="A22" s="6" t="inlineStr">
        <is>
          <t>SEC-15</t>
        </is>
      </c>
      <c r="B22" s="6" t="inlineStr">
        <is>
          <t>Treasury Feeder Microservice</t>
        </is>
      </c>
      <c r="C22" s="6" t="inlineStr">
        <is>
          <t>SonarQube Enterprise</t>
        </is>
      </c>
      <c r="D22" s="4" t="n">
        <v>0</v>
      </c>
      <c r="E22" s="4" t="n">
        <v>0</v>
      </c>
      <c r="F22" s="4" t="n">
        <v>0</v>
      </c>
      <c r="G22" s="6">
        <f>SUM(D22:F22)</f>
        <v/>
      </c>
      <c r="H22" s="6" t="inlineStr">
        <is>
          <t>Passed</t>
        </is>
      </c>
      <c r="I22" s="43" t="inlineStr">
        <is>
          <t>Optimal</t>
        </is>
      </c>
      <c r="J22" s="6" t="inlineStr">
        <is>
          <t>R. Hidayat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8" customWidth="1" min="2" max="2"/>
    <col width="26" customWidth="1" min="3" max="3"/>
    <col width="20" customWidth="1" min="4" max="4"/>
    <col width="18" customWidth="1" min="5" max="5"/>
    <col width="22" customWidth="1" min="6" max="6"/>
    <col width="16" customWidth="1" min="7" max="7"/>
    <col width="18" customWidth="1" min="8" max="8"/>
    <col width="14" customWidth="1" min="9" max="9"/>
    <col width="18" customWidth="1" min="10" max="10"/>
  </cols>
  <sheetData>
    <row r="1" ht="28" customHeight="1">
      <c r="A1" s="45" t="inlineStr">
        <is>
          <t>✍️ USER ACCEPTANCE TESTING (UAT) &amp; BUSINESS RELEASE SIGN-OFF GATES</t>
        </is>
      </c>
    </row>
    <row r="2">
      <c r="A2" s="2" t="inlineStr">
        <is>
          <t>Tracking business user story acceptance criteria, executive stakeholder sign-offs, and release authorization.</t>
        </is>
      </c>
    </row>
    <row r="4" ht="18" customHeight="1">
      <c r="A4" s="46" t="inlineStr">
        <is>
          <t>TOTAL UAT CAMPAIGNS AUDITED</t>
        </is>
      </c>
      <c r="B4" s="106" t="n"/>
      <c r="C4" s="46" t="inlineStr">
        <is>
          <t>TOTAL USER STORIES VALIDATED</t>
        </is>
      </c>
      <c r="D4" s="106" t="n"/>
      <c r="E4" s="46" t="inlineStr">
        <is>
          <t>STAKEHOLDER APPROVAL RATE</t>
        </is>
      </c>
      <c r="F4" s="106" t="n"/>
      <c r="G4" s="46" t="inlineStr">
        <is>
          <t>FEATURES READY FOR PRODUCTION</t>
        </is>
      </c>
      <c r="H4" s="107" t="n"/>
      <c r="I4" s="107" t="n"/>
      <c r="J4" s="106" t="n"/>
    </row>
    <row r="5" ht="22" customHeight="1">
      <c r="A5" s="78">
        <f>COUNTA(A8:A22)</f>
        <v/>
      </c>
      <c r="B5" s="106" t="n"/>
      <c r="C5" s="79">
        <f>SUM(D8:D22)</f>
        <v/>
      </c>
      <c r="D5" s="106" t="n"/>
      <c r="E5" s="49">
        <f>COUNTIF(F8:F22,"Approved")/COUNTA(F8:F22)</f>
        <v/>
      </c>
      <c r="F5" s="106" t="n"/>
      <c r="G5" s="80">
        <f>COUNTIF(H8:H22,"Ready")</f>
        <v/>
      </c>
      <c r="H5" s="107" t="n"/>
      <c r="I5" s="107" t="n"/>
      <c r="J5" s="106" t="n"/>
    </row>
    <row r="7" ht="24" customHeight="1">
      <c r="A7" s="3" t="inlineStr">
        <is>
          <t>UAT ID</t>
        </is>
      </c>
      <c r="B7" s="3" t="inlineStr">
        <is>
          <t>BUSINESS FEATURE RELEASE</t>
        </is>
      </c>
      <c r="C7" s="3" t="inlineStr">
        <is>
          <t>SPONSORING BUSINESS UNIT</t>
        </is>
      </c>
      <c r="D7" s="3" t="inlineStr">
        <is>
          <t>USER STORIES TESTED</t>
        </is>
      </c>
      <c r="E7" s="3" t="inlineStr">
        <is>
          <t>ACCEPTANCE MET %</t>
        </is>
      </c>
      <c r="F7" s="3" t="inlineStr">
        <is>
          <t>STAKEHOLDER SIGN-OFF</t>
        </is>
      </c>
      <c r="G7" s="3" t="inlineStr">
        <is>
          <t>SIGN-OFF DATE</t>
        </is>
      </c>
      <c r="H7" s="3" t="inlineStr">
        <is>
          <t>PROD GO-LIVE GATE</t>
        </is>
      </c>
      <c r="I7" s="3" t="inlineStr">
        <is>
          <t>STATUS</t>
        </is>
      </c>
      <c r="J7" s="3" t="inlineStr">
        <is>
          <t>PRODUCT OWNER</t>
        </is>
      </c>
    </row>
    <row r="8" ht="20" customHeight="1">
      <c r="A8" s="6" t="inlineStr">
        <is>
          <t>UAT-01</t>
        </is>
      </c>
      <c r="B8" s="6" t="inlineStr">
        <is>
          <t>Mobile QRIS Cross-Border Singapore</t>
        </is>
      </c>
      <c r="C8" s="6" t="inlineStr">
        <is>
          <t>Digital Payments Tribe</t>
        </is>
      </c>
      <c r="D8" s="4" t="n">
        <v>24</v>
      </c>
      <c r="E8" s="67" t="n">
        <v>1</v>
      </c>
      <c r="F8" s="6" t="inlineStr">
        <is>
          <t>Approved</t>
        </is>
      </c>
      <c r="G8" s="6" t="inlineStr">
        <is>
          <t>2026-09-15</t>
        </is>
      </c>
      <c r="H8" s="6" t="inlineStr">
        <is>
          <t>Ready</t>
        </is>
      </c>
      <c r="I8" s="43" t="inlineStr">
        <is>
          <t>Optimal</t>
        </is>
      </c>
      <c r="J8" s="6" t="inlineStr">
        <is>
          <t>S. Rahardjo</t>
        </is>
      </c>
    </row>
    <row r="9" ht="20" customHeight="1">
      <c r="A9" s="9" t="inlineStr">
        <is>
          <t>UAT-02</t>
        </is>
      </c>
      <c r="B9" s="9" t="inlineStr">
        <is>
          <t>Instant Personal Loan 5-Minute Disbursal</t>
        </is>
      </c>
      <c r="C9" s="9" t="inlineStr">
        <is>
          <t>Consumer Lending Tribe</t>
        </is>
      </c>
      <c r="D9" s="7" t="n">
        <v>32</v>
      </c>
      <c r="E9" s="68" t="n">
        <v>0.9399999999999999</v>
      </c>
      <c r="F9" s="9" t="inlineStr">
        <is>
          <t>In Review</t>
        </is>
      </c>
      <c r="G9" s="9" t="inlineStr">
        <is>
          <t>2026-09-20</t>
        </is>
      </c>
      <c r="H9" s="9" t="inlineStr">
        <is>
          <t>Hold</t>
        </is>
      </c>
      <c r="I9" s="44" t="inlineStr">
        <is>
          <t>In Review</t>
        </is>
      </c>
      <c r="J9" s="9" t="inlineStr">
        <is>
          <t>V. Anggraini</t>
        </is>
      </c>
    </row>
    <row r="10" ht="20" customHeight="1">
      <c r="A10" s="6" t="inlineStr">
        <is>
          <t>UAT-03</t>
        </is>
      </c>
      <c r="B10" s="6" t="inlineStr">
        <is>
          <t>Corporate Payroll Tax PPh 21 Calculator</t>
        </is>
      </c>
      <c r="C10" s="6" t="inlineStr">
        <is>
          <t>Corporate HR &amp; Payroll</t>
        </is>
      </c>
      <c r="D10" s="4" t="n">
        <v>18</v>
      </c>
      <c r="E10" s="67" t="n">
        <v>1</v>
      </c>
      <c r="F10" s="6" t="inlineStr">
        <is>
          <t>Approved</t>
        </is>
      </c>
      <c r="G10" s="6" t="inlineStr">
        <is>
          <t>2026-09-22</t>
        </is>
      </c>
      <c r="H10" s="6" t="inlineStr">
        <is>
          <t>Ready</t>
        </is>
      </c>
      <c r="I10" s="43" t="inlineStr">
        <is>
          <t>Optimal</t>
        </is>
      </c>
      <c r="J10" s="6" t="inlineStr">
        <is>
          <t>N. Permata</t>
        </is>
      </c>
    </row>
    <row r="11" ht="20" customHeight="1">
      <c r="A11" s="9" t="inlineStr">
        <is>
          <t>UAT-04</t>
        </is>
      </c>
      <c r="B11" s="9" t="inlineStr">
        <is>
          <t>Time Deposit Digital Auto-Rollover</t>
        </is>
      </c>
      <c r="C11" s="9" t="inlineStr">
        <is>
          <t>Retail Deposits Wealth</t>
        </is>
      </c>
      <c r="D11" s="7" t="n">
        <v>15</v>
      </c>
      <c r="E11" s="68" t="n">
        <v>1</v>
      </c>
      <c r="F11" s="9" t="inlineStr">
        <is>
          <t>Approved</t>
        </is>
      </c>
      <c r="G11" s="9" t="inlineStr">
        <is>
          <t>2026-09-25</t>
        </is>
      </c>
      <c r="H11" s="9" t="inlineStr">
        <is>
          <t>Ready</t>
        </is>
      </c>
      <c r="I11" s="43" t="inlineStr">
        <is>
          <t>Optimal</t>
        </is>
      </c>
      <c r="J11" s="9" t="inlineStr">
        <is>
          <t>H. Wibowo</t>
        </is>
      </c>
    </row>
    <row r="12" ht="20" customHeight="1">
      <c r="A12" s="6" t="inlineStr">
        <is>
          <t>UAT-05</t>
        </is>
      </c>
      <c r="B12" s="6" t="inlineStr">
        <is>
          <t>Customer Support WhatsApp Bot v2.0</t>
        </is>
      </c>
      <c r="C12" s="6" t="inlineStr">
        <is>
          <t>Customer Care Center</t>
        </is>
      </c>
      <c r="D12" s="4" t="n">
        <v>20</v>
      </c>
      <c r="E12" s="67" t="n">
        <v>0.9</v>
      </c>
      <c r="F12" s="6" t="inlineStr">
        <is>
          <t>In Review</t>
        </is>
      </c>
      <c r="G12" s="6" t="inlineStr">
        <is>
          <t>2026-09-28</t>
        </is>
      </c>
      <c r="H12" s="6" t="inlineStr">
        <is>
          <t>Hold</t>
        </is>
      </c>
      <c r="I12" s="44" t="inlineStr">
        <is>
          <t>In Review</t>
        </is>
      </c>
      <c r="J12" s="6" t="inlineStr">
        <is>
          <t>M. Wardhani</t>
        </is>
      </c>
    </row>
    <row r="13" ht="20" customHeight="1">
      <c r="A13" s="9" t="inlineStr">
        <is>
          <t>UAT-06</t>
        </is>
      </c>
      <c r="B13" s="9" t="inlineStr">
        <is>
          <t>E-Statement Official Stamp Digital QR</t>
        </is>
      </c>
      <c r="C13" s="9" t="inlineStr">
        <is>
          <t>Operations &amp; Regulatory</t>
        </is>
      </c>
      <c r="D13" s="7" t="n">
        <v>12</v>
      </c>
      <c r="E13" s="68" t="n">
        <v>1</v>
      </c>
      <c r="F13" s="9" t="inlineStr">
        <is>
          <t>Approved</t>
        </is>
      </c>
      <c r="G13" s="9" t="inlineStr">
        <is>
          <t>2026-09-30</t>
        </is>
      </c>
      <c r="H13" s="9" t="inlineStr">
        <is>
          <t>Ready</t>
        </is>
      </c>
      <c r="I13" s="43" t="inlineStr">
        <is>
          <t>Optimal</t>
        </is>
      </c>
      <c r="J13" s="9" t="inlineStr">
        <is>
          <t>L. Wijaya</t>
        </is>
      </c>
    </row>
    <row r="14" ht="20" customHeight="1">
      <c r="A14" s="6" t="inlineStr">
        <is>
          <t>UAT-07</t>
        </is>
      </c>
      <c r="B14" s="6" t="inlineStr">
        <is>
          <t>Mutual Fund Robo-Advisory Allocation</t>
        </is>
      </c>
      <c r="C14" s="6" t="inlineStr">
        <is>
          <t>Wealth Management</t>
        </is>
      </c>
      <c r="D14" s="4" t="n">
        <v>28</v>
      </c>
      <c r="E14" s="67" t="n">
        <v>1</v>
      </c>
      <c r="F14" s="6" t="inlineStr">
        <is>
          <t>Approved</t>
        </is>
      </c>
      <c r="G14" s="6" t="inlineStr">
        <is>
          <t>2026-10-02</t>
        </is>
      </c>
      <c r="H14" s="6" t="inlineStr">
        <is>
          <t>Ready</t>
        </is>
      </c>
      <c r="I14" s="43" t="inlineStr">
        <is>
          <t>Optimal</t>
        </is>
      </c>
      <c r="J14" s="6" t="inlineStr">
        <is>
          <t>H. Wibowo</t>
        </is>
      </c>
    </row>
    <row r="15" ht="20" customHeight="1">
      <c r="A15" s="9" t="inlineStr">
        <is>
          <t>UAT-08</t>
        </is>
      </c>
      <c r="B15" s="9" t="inlineStr">
        <is>
          <t>ATM Cardless Cash Out via Mobile App</t>
        </is>
      </c>
      <c r="C15" s="9" t="inlineStr">
        <is>
          <t>Card &amp; ATM Operations</t>
        </is>
      </c>
      <c r="D15" s="7" t="n">
        <v>16</v>
      </c>
      <c r="E15" s="68" t="n">
        <v>1</v>
      </c>
      <c r="F15" s="9" t="inlineStr">
        <is>
          <t>Approved</t>
        </is>
      </c>
      <c r="G15" s="9" t="inlineStr">
        <is>
          <t>2026-10-05</t>
        </is>
      </c>
      <c r="H15" s="9" t="inlineStr">
        <is>
          <t>Ready</t>
        </is>
      </c>
      <c r="I15" s="43" t="inlineStr">
        <is>
          <t>Optimal</t>
        </is>
      </c>
      <c r="J15" s="9" t="inlineStr">
        <is>
          <t>I. Setiawan</t>
        </is>
      </c>
    </row>
    <row r="16" ht="20" customHeight="1">
      <c r="A16" s="6" t="inlineStr">
        <is>
          <t>UAT-09</t>
        </is>
      </c>
      <c r="B16" s="6" t="inlineStr">
        <is>
          <t>Student Savings Gamification Quests</t>
        </is>
      </c>
      <c r="C16" s="6" t="inlineStr">
        <is>
          <t>Digital Youth Segment</t>
        </is>
      </c>
      <c r="D16" s="4" t="n">
        <v>22</v>
      </c>
      <c r="E16" s="67" t="n">
        <v>1</v>
      </c>
      <c r="F16" s="6" t="inlineStr">
        <is>
          <t>Approved</t>
        </is>
      </c>
      <c r="G16" s="6" t="inlineStr">
        <is>
          <t>2026-10-08</t>
        </is>
      </c>
      <c r="H16" s="6" t="inlineStr">
        <is>
          <t>Ready</t>
        </is>
      </c>
      <c r="I16" s="43" t="inlineStr">
        <is>
          <t>Optimal</t>
        </is>
      </c>
      <c r="J16" s="6" t="inlineStr">
        <is>
          <t>S. Rahardjo</t>
        </is>
      </c>
    </row>
    <row r="17" ht="20" customHeight="1">
      <c r="A17" s="9" t="inlineStr">
        <is>
          <t>UAT-10</t>
        </is>
      </c>
      <c r="B17" s="9" t="inlineStr">
        <is>
          <t>Open Banking BI SNAP Account Aggregation</t>
        </is>
      </c>
      <c r="C17" s="9" t="inlineStr">
        <is>
          <t>Open Banking FinTech</t>
        </is>
      </c>
      <c r="D17" s="7" t="n">
        <v>25</v>
      </c>
      <c r="E17" s="68" t="n">
        <v>1</v>
      </c>
      <c r="F17" s="9" t="inlineStr">
        <is>
          <t>Approved</t>
        </is>
      </c>
      <c r="G17" s="9" t="inlineStr">
        <is>
          <t>2026-10-10</t>
        </is>
      </c>
      <c r="H17" s="9" t="inlineStr">
        <is>
          <t>Ready</t>
        </is>
      </c>
      <c r="I17" s="43" t="inlineStr">
        <is>
          <t>Optimal</t>
        </is>
      </c>
      <c r="J17" s="9" t="inlineStr">
        <is>
          <t>D. Arifin</t>
        </is>
      </c>
    </row>
    <row r="18" ht="20" customHeight="1">
      <c r="A18" s="6" t="inlineStr">
        <is>
          <t>UAT-11</t>
        </is>
      </c>
      <c r="B18" s="6" t="inlineStr">
        <is>
          <t>Corporate Treasury Dealing Terminal</t>
        </is>
      </c>
      <c r="C18" s="6" t="inlineStr">
        <is>
          <t>Treasury Dealing Desk</t>
        </is>
      </c>
      <c r="D18" s="4" t="n">
        <v>30</v>
      </c>
      <c r="E18" s="67" t="n">
        <v>1</v>
      </c>
      <c r="F18" s="6" t="inlineStr">
        <is>
          <t>Approved</t>
        </is>
      </c>
      <c r="G18" s="6" t="inlineStr">
        <is>
          <t>2026-10-11</t>
        </is>
      </c>
      <c r="H18" s="6" t="inlineStr">
        <is>
          <t>Ready</t>
        </is>
      </c>
      <c r="I18" s="43" t="inlineStr">
        <is>
          <t>Optimal</t>
        </is>
      </c>
      <c r="J18" s="6" t="inlineStr">
        <is>
          <t>H. Wibowo</t>
        </is>
      </c>
    </row>
    <row r="19" ht="20" customHeight="1">
      <c r="A19" s="9" t="inlineStr">
        <is>
          <t>UAT-12</t>
        </is>
      </c>
      <c r="B19" s="9" t="inlineStr">
        <is>
          <t>Merchant Acquirer QRIS Settlement Web</t>
        </is>
      </c>
      <c r="C19" s="9" t="inlineStr">
        <is>
          <t>Merchant Sales Tribe</t>
        </is>
      </c>
      <c r="D19" s="7" t="n">
        <v>18</v>
      </c>
      <c r="E19" s="68" t="n">
        <v>1</v>
      </c>
      <c r="F19" s="9" t="inlineStr">
        <is>
          <t>Approved</t>
        </is>
      </c>
      <c r="G19" s="9" t="inlineStr">
        <is>
          <t>2026-10-12</t>
        </is>
      </c>
      <c r="H19" s="9" t="inlineStr">
        <is>
          <t>Ready</t>
        </is>
      </c>
      <c r="I19" s="43" t="inlineStr">
        <is>
          <t>Optimal</t>
        </is>
      </c>
      <c r="J19" s="9" t="inlineStr">
        <is>
          <t>P. Sasmita</t>
        </is>
      </c>
    </row>
    <row r="20" ht="20" customHeight="1">
      <c r="A20" s="6" t="inlineStr">
        <is>
          <t>UAT-13</t>
        </is>
      </c>
      <c r="B20" s="6" t="inlineStr">
        <is>
          <t>Biometric Facial Recognition Login v3</t>
        </is>
      </c>
      <c r="C20" s="6" t="inlineStr">
        <is>
          <t>Security &amp; Identity</t>
        </is>
      </c>
      <c r="D20" s="4" t="n">
        <v>14</v>
      </c>
      <c r="E20" s="67" t="n">
        <v>1</v>
      </c>
      <c r="F20" s="6" t="inlineStr">
        <is>
          <t>Approved</t>
        </is>
      </c>
      <c r="G20" s="6" t="inlineStr">
        <is>
          <t>2026-10-13</t>
        </is>
      </c>
      <c r="H20" s="6" t="inlineStr">
        <is>
          <t>Ready</t>
        </is>
      </c>
      <c r="I20" s="43" t="inlineStr">
        <is>
          <t>Optimal</t>
        </is>
      </c>
      <c r="J20" s="6" t="inlineStr">
        <is>
          <t>R. Hidayat</t>
        </is>
      </c>
    </row>
    <row r="21" ht="20" customHeight="1">
      <c r="A21" s="9" t="inlineStr">
        <is>
          <t>UAT-14</t>
        </is>
      </c>
      <c r="B21" s="9" t="inlineStr">
        <is>
          <t>Credit Card Rewards Point Redemption</t>
        </is>
      </c>
      <c r="C21" s="9" t="inlineStr">
        <is>
          <t>Credit Cards Tribe</t>
        </is>
      </c>
      <c r="D21" s="7" t="n">
        <v>16</v>
      </c>
      <c r="E21" s="68" t="n">
        <v>1</v>
      </c>
      <c r="F21" s="9" t="inlineStr">
        <is>
          <t>Approved</t>
        </is>
      </c>
      <c r="G21" s="9" t="inlineStr">
        <is>
          <t>2026-10-14</t>
        </is>
      </c>
      <c r="H21" s="9" t="inlineStr">
        <is>
          <t>Ready</t>
        </is>
      </c>
      <c r="I21" s="43" t="inlineStr">
        <is>
          <t>Optimal</t>
        </is>
      </c>
      <c r="J21" s="9" t="inlineStr">
        <is>
          <t>V. Anggraini</t>
        </is>
      </c>
    </row>
    <row r="22" ht="20" customHeight="1">
      <c r="A22" s="6" t="inlineStr">
        <is>
          <t>UAT-15</t>
        </is>
      </c>
      <c r="B22" s="6" t="inlineStr">
        <is>
          <t>Corporate Supplier Financing Portal</t>
        </is>
      </c>
      <c r="C22" s="6" t="inlineStr">
        <is>
          <t>SME &amp; Commercial</t>
        </is>
      </c>
      <c r="D22" s="4" t="n">
        <v>26</v>
      </c>
      <c r="E22" s="67" t="n">
        <v>1</v>
      </c>
      <c r="F22" s="6" t="inlineStr">
        <is>
          <t>Approved</t>
        </is>
      </c>
      <c r="G22" s="6" t="inlineStr">
        <is>
          <t>2026-10-15</t>
        </is>
      </c>
      <c r="H22" s="6" t="inlineStr">
        <is>
          <t>Ready</t>
        </is>
      </c>
      <c r="I22" s="43" t="inlineStr">
        <is>
          <t>Optimal</t>
        </is>
      </c>
      <c r="J22" s="6" t="inlineStr">
        <is>
          <t>A. Pratama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26" customWidth="1" min="3" max="3"/>
    <col width="18" customWidth="1" min="4" max="4"/>
    <col width="24" customWidth="1" min="5" max="5"/>
    <col width="18" customWidth="1" min="6" max="6"/>
    <col width="24" customWidth="1" min="7" max="7"/>
    <col width="14" customWidth="1" min="8" max="8"/>
    <col width="16" customWidth="1" min="9" max="9"/>
    <col width="18" customWidth="1" min="10" max="10"/>
  </cols>
  <sheetData>
    <row r="1" ht="28" customHeight="1">
      <c r="A1" s="45" t="inlineStr">
        <is>
          <t>🧪 TEST ENVIRONMENTS, SERVICE VIRTUALIZATION &amp; MOCK HEALTH</t>
        </is>
      </c>
    </row>
    <row r="2">
      <c r="A2" s="2" t="inlineStr">
        <is>
          <t>Staging environment availability, synthetic test data masking compliance, and service mocks.</t>
        </is>
      </c>
    </row>
    <row r="4" ht="18" customHeight="1">
      <c r="A4" s="46" t="inlineStr">
        <is>
          <t>TEST ENVIRONMENTS MONITORED</t>
        </is>
      </c>
      <c r="B4" s="106" t="n"/>
      <c r="C4" s="46" t="inlineStr">
        <is>
          <t>SYNTHETIC TEST DATA MASKING</t>
        </is>
      </c>
      <c r="D4" s="106" t="n"/>
      <c r="E4" s="46" t="inlineStr">
        <is>
          <t>AVERAGE STAGING UPTIME</t>
        </is>
      </c>
      <c r="F4" s="106" t="n"/>
      <c r="G4" s="46" t="inlineStr">
        <is>
          <t>PROD SCHEMA PARITY RATE</t>
        </is>
      </c>
      <c r="H4" s="107" t="n"/>
      <c r="I4" s="107" t="n"/>
      <c r="J4" s="106" t="n"/>
    </row>
    <row r="5" ht="22" customHeight="1">
      <c r="A5" s="81">
        <f>COUNTA(A8:A22)</f>
        <v/>
      </c>
      <c r="B5" s="106" t="n"/>
      <c r="C5" s="49">
        <f>AVERAGE(D8:D22)</f>
        <v/>
      </c>
      <c r="D5" s="106" t="n"/>
      <c r="E5" s="73">
        <f>AVERAGE(F8:F22)</f>
        <v/>
      </c>
      <c r="F5" s="106" t="n"/>
      <c r="G5" s="49">
        <f>COUNTIF(G8:G22,"Yes*")/COUNTA(G8:G22)</f>
        <v/>
      </c>
      <c r="H5" s="107" t="n"/>
      <c r="I5" s="107" t="n"/>
      <c r="J5" s="106" t="n"/>
    </row>
    <row r="7" ht="24" customHeight="1">
      <c r="A7" s="3" t="inlineStr">
        <is>
          <t>ENV ID</t>
        </is>
      </c>
      <c r="B7" s="3" t="inlineStr">
        <is>
          <t>STAGING / TEST ENVIRONMENT NAME</t>
        </is>
      </c>
      <c r="C7" s="3" t="inlineStr">
        <is>
          <t>CLOUD HOSTING CLUSTER</t>
        </is>
      </c>
      <c r="D7" s="3" t="inlineStr">
        <is>
          <t>SYNTHETIC DATA %</t>
        </is>
      </c>
      <c r="E7" s="3" t="inlineStr">
        <is>
          <t>MOCK VIRTUALIZATION</t>
        </is>
      </c>
      <c r="F7" s="3" t="inlineStr">
        <is>
          <t>UPTIME % (LAST 30D)</t>
        </is>
      </c>
      <c r="G7" s="3" t="inlineStr">
        <is>
          <t>PRODUCTION SCHEMA SYNC</t>
        </is>
      </c>
      <c r="H7" s="3" t="inlineStr">
        <is>
          <t>STATUS</t>
        </is>
      </c>
      <c r="I7" s="3" t="inlineStr">
        <is>
          <t>HEALTH RATING</t>
        </is>
      </c>
      <c r="J7" s="3" t="inlineStr">
        <is>
          <t>TEST ENV OPS LEAD</t>
        </is>
      </c>
    </row>
    <row r="8" ht="20" customHeight="1">
      <c r="A8" s="6" t="inlineStr">
        <is>
          <t>ENV-01</t>
        </is>
      </c>
      <c r="B8" s="6" t="inlineStr">
        <is>
          <t>Core Banking Staging E2E Cluster</t>
        </is>
      </c>
      <c r="C8" s="6" t="inlineStr">
        <is>
          <t>AWS EKS Multi-AZ Jakarta</t>
        </is>
      </c>
      <c r="D8" s="67" t="n">
        <v>1</v>
      </c>
      <c r="E8" s="6" t="inlineStr">
        <is>
          <t>WireMock 100% Mocked</t>
        </is>
      </c>
      <c r="F8" s="67" t="n">
        <v>0.9995000000000001</v>
      </c>
      <c r="G8" s="6" t="inlineStr">
        <is>
          <t>Yes - Synced Daily</t>
        </is>
      </c>
      <c r="H8" s="43" t="inlineStr">
        <is>
          <t>Optimal</t>
        </is>
      </c>
      <c r="I8" s="6" t="inlineStr">
        <is>
          <t>Passed</t>
        </is>
      </c>
      <c r="J8" s="6" t="inlineStr">
        <is>
          <t>D. Arifin</t>
        </is>
      </c>
    </row>
    <row r="9" ht="20" customHeight="1">
      <c r="A9" s="9" t="inlineStr">
        <is>
          <t>ENV-02</t>
        </is>
      </c>
      <c r="B9" s="9" t="inlineStr">
        <is>
          <t>Mobile SuperApp Performance Lab</t>
        </is>
      </c>
      <c r="C9" s="9" t="inlineStr">
        <is>
          <t>Dedicated On-Premise Cloud</t>
        </is>
      </c>
      <c r="D9" s="68" t="n">
        <v>1</v>
      </c>
      <c r="E9" s="9" t="inlineStr">
        <is>
          <t>Local Staged Endpoints</t>
        </is>
      </c>
      <c r="F9" s="68" t="n">
        <v>0.9985000000000001</v>
      </c>
      <c r="G9" s="9" t="inlineStr">
        <is>
          <t>Yes - Synced Daily</t>
        </is>
      </c>
      <c r="H9" s="43" t="inlineStr">
        <is>
          <t>Optimal</t>
        </is>
      </c>
      <c r="I9" s="9" t="inlineStr">
        <is>
          <t>Passed</t>
        </is>
      </c>
      <c r="J9" s="9" t="inlineStr">
        <is>
          <t>D. Arifin</t>
        </is>
      </c>
    </row>
    <row r="10" ht="20" customHeight="1">
      <c r="A10" s="6" t="inlineStr">
        <is>
          <t>ENV-03</t>
        </is>
      </c>
      <c r="B10" s="6" t="inlineStr">
        <is>
          <t>Digital Lending Decisioning Sandbox</t>
        </is>
      </c>
      <c r="C10" s="6" t="inlineStr">
        <is>
          <t>AWS EKS Staging Cluster</t>
        </is>
      </c>
      <c r="D10" s="67" t="n">
        <v>1</v>
      </c>
      <c r="E10" s="6" t="inlineStr">
        <is>
          <t>Dukcapil / Bureau Mock</t>
        </is>
      </c>
      <c r="F10" s="67" t="n">
        <v>0.994</v>
      </c>
      <c r="G10" s="6" t="inlineStr">
        <is>
          <t>Yes - Synced Daily</t>
        </is>
      </c>
      <c r="H10" s="44" t="inlineStr">
        <is>
          <t>In Review</t>
        </is>
      </c>
      <c r="I10" s="6" t="inlineStr">
        <is>
          <t>Passed</t>
        </is>
      </c>
      <c r="J10" s="6" t="inlineStr">
        <is>
          <t>D. Arifin</t>
        </is>
      </c>
    </row>
    <row r="11" ht="20" customHeight="1">
      <c r="A11" s="9" t="inlineStr">
        <is>
          <t>ENV-04</t>
        </is>
      </c>
      <c r="B11" s="9" t="inlineStr">
        <is>
          <t>BI-FAST National Sandbox Environment</t>
        </is>
      </c>
      <c r="C11" s="9" t="inlineStr">
        <is>
          <t>Bank Indonesia Test Network</t>
        </is>
      </c>
      <c r="D11" s="68" t="n">
        <v>1</v>
      </c>
      <c r="E11" s="9" t="inlineStr">
        <is>
          <t>Central Bank Simulator</t>
        </is>
      </c>
      <c r="F11" s="68" t="n">
        <v>0.992</v>
      </c>
      <c r="G11" s="9" t="inlineStr">
        <is>
          <t>Yes - Bi-weekly</t>
        </is>
      </c>
      <c r="H11" s="44" t="inlineStr">
        <is>
          <t>In Review</t>
        </is>
      </c>
      <c r="I11" s="9" t="inlineStr">
        <is>
          <t>Passed</t>
        </is>
      </c>
      <c r="J11" s="9" t="inlineStr">
        <is>
          <t>Z. Abidin</t>
        </is>
      </c>
    </row>
    <row r="12" ht="20" customHeight="1">
      <c r="A12" s="6" t="inlineStr">
        <is>
          <t>ENV-05</t>
        </is>
      </c>
      <c r="B12" s="6" t="inlineStr">
        <is>
          <t>Customer Web Portal Staging Node</t>
        </is>
      </c>
      <c r="C12" s="6" t="inlineStr">
        <is>
          <t>Cloudflare Pages + AWS</t>
        </is>
      </c>
      <c r="D12" s="67" t="n">
        <v>1</v>
      </c>
      <c r="E12" s="6" t="inlineStr">
        <is>
          <t>Prism OpenAPI Mock</t>
        </is>
      </c>
      <c r="F12" s="67" t="n">
        <v>0.9998</v>
      </c>
      <c r="G12" s="6" t="inlineStr">
        <is>
          <t>Yes - Synced Daily</t>
        </is>
      </c>
      <c r="H12" s="43" t="inlineStr">
        <is>
          <t>Optimal</t>
        </is>
      </c>
      <c r="I12" s="6" t="inlineStr">
        <is>
          <t>Passed</t>
        </is>
      </c>
      <c r="J12" s="6" t="inlineStr">
        <is>
          <t>D. Arifin</t>
        </is>
      </c>
    </row>
    <row r="13" ht="20" customHeight="1">
      <c r="A13" s="9" t="inlineStr">
        <is>
          <t>ENV-06</t>
        </is>
      </c>
      <c r="B13" s="9" t="inlineStr">
        <is>
          <t>Payment Gateway 3DS Sandbox</t>
        </is>
      </c>
      <c r="C13" s="9" t="inlineStr">
        <is>
          <t>Acquirer Sandbox Bridge</t>
        </is>
      </c>
      <c r="D13" s="68" t="n">
        <v>1</v>
      </c>
      <c r="E13" s="9" t="inlineStr">
        <is>
          <t>Visa / Mastercard Sim</t>
        </is>
      </c>
      <c r="F13" s="68" t="n">
        <v>0.999</v>
      </c>
      <c r="G13" s="9" t="inlineStr">
        <is>
          <t>Yes - Synced Daily</t>
        </is>
      </c>
      <c r="H13" s="43" t="inlineStr">
        <is>
          <t>Optimal</t>
        </is>
      </c>
      <c r="I13" s="9" t="inlineStr">
        <is>
          <t>Passed</t>
        </is>
      </c>
      <c r="J13" s="9" t="inlineStr">
        <is>
          <t>V. Anggraini</t>
        </is>
      </c>
    </row>
    <row r="14" ht="20" customHeight="1">
      <c r="A14" s="6" t="inlineStr">
        <is>
          <t>ENV-07</t>
        </is>
      </c>
      <c r="B14" s="6" t="inlineStr">
        <is>
          <t>Wealth Management Test Cluster</t>
        </is>
      </c>
      <c r="C14" s="6" t="inlineStr">
        <is>
          <t>AWS RDS Postgres Sandbox</t>
        </is>
      </c>
      <c r="D14" s="67" t="n">
        <v>1</v>
      </c>
      <c r="E14" s="6" t="inlineStr">
        <is>
          <t>Synthetic Market Feeds</t>
        </is>
      </c>
      <c r="F14" s="67" t="n">
        <v>0.9995000000000001</v>
      </c>
      <c r="G14" s="6" t="inlineStr">
        <is>
          <t>Yes - Synced Daily</t>
        </is>
      </c>
      <c r="H14" s="43" t="inlineStr">
        <is>
          <t>Optimal</t>
        </is>
      </c>
      <c r="I14" s="6" t="inlineStr">
        <is>
          <t>Passed</t>
        </is>
      </c>
      <c r="J14" s="6" t="inlineStr">
        <is>
          <t>H. Wibowo</t>
        </is>
      </c>
    </row>
    <row r="15" ht="20" customHeight="1">
      <c r="A15" s="9" t="inlineStr">
        <is>
          <t>ENV-08</t>
        </is>
      </c>
      <c r="B15" s="9" t="inlineStr">
        <is>
          <t>Payroll Mass Processing Staging</t>
        </is>
      </c>
      <c r="C15" s="9" t="inlineStr">
        <is>
          <t>AWS S3 Batch Test Bucket</t>
        </is>
      </c>
      <c r="D15" s="68" t="n">
        <v>1</v>
      </c>
      <c r="E15" s="9" t="inlineStr">
        <is>
          <t>Synthetic 500k CSVs</t>
        </is>
      </c>
      <c r="F15" s="68" t="n">
        <v>0.998</v>
      </c>
      <c r="G15" s="9" t="inlineStr">
        <is>
          <t>Yes - Synced Daily</t>
        </is>
      </c>
      <c r="H15" s="43" t="inlineStr">
        <is>
          <t>Optimal</t>
        </is>
      </c>
      <c r="I15" s="9" t="inlineStr">
        <is>
          <t>Passed</t>
        </is>
      </c>
      <c r="J15" s="9" t="inlineStr">
        <is>
          <t>N. Permata</t>
        </is>
      </c>
    </row>
    <row r="16" ht="20" customHeight="1">
      <c r="A16" s="6" t="inlineStr">
        <is>
          <t>ENV-09</t>
        </is>
      </c>
      <c r="B16" s="6" t="inlineStr">
        <is>
          <t>Customer Care AI Testing Pod</t>
        </is>
      </c>
      <c r="C16" s="6" t="inlineStr">
        <is>
          <t>Kubernetes GPU Node Pod</t>
        </is>
      </c>
      <c r="D16" s="67" t="n">
        <v>1</v>
      </c>
      <c r="E16" s="6" t="inlineStr">
        <is>
          <t>Synthetic Audio AudioBox</t>
        </is>
      </c>
      <c r="F16" s="67" t="n">
        <v>0.985</v>
      </c>
      <c r="G16" s="6" t="inlineStr">
        <is>
          <t>Yes - Weekly Sync</t>
        </is>
      </c>
      <c r="H16" s="44" t="inlineStr">
        <is>
          <t>In Review</t>
        </is>
      </c>
      <c r="I16" s="6" t="inlineStr">
        <is>
          <t>Warning</t>
        </is>
      </c>
      <c r="J16" s="6" t="inlineStr">
        <is>
          <t>A. Yani</t>
        </is>
      </c>
    </row>
    <row r="17" ht="20" customHeight="1">
      <c r="A17" s="9" t="inlineStr">
        <is>
          <t>ENV-10</t>
        </is>
      </c>
      <c r="B17" s="9" t="inlineStr">
        <is>
          <t>QRIS Merchant Switch Simulator</t>
        </is>
      </c>
      <c r="C17" s="9" t="inlineStr">
        <is>
          <t>Local MicroK8s Staging</t>
        </is>
      </c>
      <c r="D17" s="68" t="n">
        <v>1</v>
      </c>
      <c r="E17" s="9" t="inlineStr">
        <is>
          <t>Merchant Webhook Mock</t>
        </is>
      </c>
      <c r="F17" s="68" t="n">
        <v>0.999</v>
      </c>
      <c r="G17" s="9" t="inlineStr">
        <is>
          <t>Yes - Synced Daily</t>
        </is>
      </c>
      <c r="H17" s="43" t="inlineStr">
        <is>
          <t>Optimal</t>
        </is>
      </c>
      <c r="I17" s="9" t="inlineStr">
        <is>
          <t>Passed</t>
        </is>
      </c>
      <c r="J17" s="9" t="inlineStr">
        <is>
          <t>P. Sasmita</t>
        </is>
      </c>
    </row>
    <row r="18" ht="20" customHeight="1">
      <c r="A18" s="6" t="inlineStr">
        <is>
          <t>ENV-11</t>
        </is>
      </c>
      <c r="B18" s="6" t="inlineStr">
        <is>
          <t>Identity Authentication Dev Enclave</t>
        </is>
      </c>
      <c r="C18" s="6" t="inlineStr">
        <is>
          <t>Isolated Vault Sandbox</t>
        </is>
      </c>
      <c r="D18" s="67" t="n">
        <v>1</v>
      </c>
      <c r="E18" s="6" t="inlineStr">
        <is>
          <t>Ephemeral FIDO2 Keys</t>
        </is>
      </c>
      <c r="F18" s="67" t="n">
        <v>0.9999</v>
      </c>
      <c r="G18" s="6" t="inlineStr">
        <is>
          <t>Yes - Synced Daily</t>
        </is>
      </c>
      <c r="H18" s="43" t="inlineStr">
        <is>
          <t>Optimal</t>
        </is>
      </c>
      <c r="I18" s="6" t="inlineStr">
        <is>
          <t>Passed</t>
        </is>
      </c>
      <c r="J18" s="6" t="inlineStr">
        <is>
          <t>R. Hidayat</t>
        </is>
      </c>
    </row>
    <row r="19" ht="20" customHeight="1">
      <c r="A19" s="9" t="inlineStr">
        <is>
          <t>ENV-12</t>
        </is>
      </c>
      <c r="B19" s="9" t="inlineStr">
        <is>
          <t>ATM Terminal Hardware Sim Lab</t>
        </is>
      </c>
      <c r="C19" s="9" t="inlineStr">
        <is>
          <t>Physical Lab Serial Bridge</t>
        </is>
      </c>
      <c r="D19" s="68" t="n">
        <v>1</v>
      </c>
      <c r="E19" s="9" t="inlineStr">
        <is>
          <t>ATM Controller Mock</t>
        </is>
      </c>
      <c r="F19" s="68" t="n">
        <v>0.995</v>
      </c>
      <c r="G19" s="9" t="inlineStr">
        <is>
          <t>Yes - Monthly Sync</t>
        </is>
      </c>
      <c r="H19" s="43" t="inlineStr">
        <is>
          <t>Optimal</t>
        </is>
      </c>
      <c r="I19" s="9" t="inlineStr">
        <is>
          <t>Passed</t>
        </is>
      </c>
      <c r="J19" s="9" t="inlineStr">
        <is>
          <t>I. Setiawan</t>
        </is>
      </c>
    </row>
    <row r="20" ht="20" customHeight="1">
      <c r="A20" s="6" t="inlineStr">
        <is>
          <t>ENV-13</t>
        </is>
      </c>
      <c r="B20" s="6" t="inlineStr">
        <is>
          <t>Student Savings Mobile Staging</t>
        </is>
      </c>
      <c r="C20" s="6" t="inlineStr">
        <is>
          <t>Firebase Test Lab Cloud</t>
        </is>
      </c>
      <c r="D20" s="67" t="n">
        <v>1</v>
      </c>
      <c r="E20" s="6" t="inlineStr">
        <is>
          <t>Mock Rewards Gateway</t>
        </is>
      </c>
      <c r="F20" s="67" t="n">
        <v>0.9995000000000001</v>
      </c>
      <c r="G20" s="6" t="inlineStr">
        <is>
          <t>Yes - Synced Daily</t>
        </is>
      </c>
      <c r="H20" s="43" t="inlineStr">
        <is>
          <t>Optimal</t>
        </is>
      </c>
      <c r="I20" s="6" t="inlineStr">
        <is>
          <t>Passed</t>
        </is>
      </c>
      <c r="J20" s="6" t="inlineStr">
        <is>
          <t>S. Rahardjo</t>
        </is>
      </c>
    </row>
    <row r="21" ht="20" customHeight="1">
      <c r="A21" s="9" t="inlineStr">
        <is>
          <t>ENV-14</t>
        </is>
      </c>
      <c r="B21" s="9" t="inlineStr">
        <is>
          <t>Open Banking Public Sandbox Node</t>
        </is>
      </c>
      <c r="C21" s="9" t="inlineStr">
        <is>
          <t>Public AWS API Gateway</t>
        </is>
      </c>
      <c r="D21" s="68" t="n">
        <v>1</v>
      </c>
      <c r="E21" s="9" t="inlineStr">
        <is>
          <t>WireMock SNAP Standard</t>
        </is>
      </c>
      <c r="F21" s="68" t="n">
        <v>0.999</v>
      </c>
      <c r="G21" s="9" t="inlineStr">
        <is>
          <t>Yes - Synced Daily</t>
        </is>
      </c>
      <c r="H21" s="43" t="inlineStr">
        <is>
          <t>Optimal</t>
        </is>
      </c>
      <c r="I21" s="9" t="inlineStr">
        <is>
          <t>Passed</t>
        </is>
      </c>
      <c r="J21" s="9" t="inlineStr">
        <is>
          <t>D. Arifin</t>
        </is>
      </c>
    </row>
    <row r="22" ht="20" customHeight="1">
      <c r="A22" s="6" t="inlineStr">
        <is>
          <t>ENV-15</t>
        </is>
      </c>
      <c r="B22" s="6" t="inlineStr">
        <is>
          <t>Treasury Feeder Reuters Sandbox</t>
        </is>
      </c>
      <c r="C22" s="6" t="inlineStr">
        <is>
          <t>Simulated Reuters Feed</t>
        </is>
      </c>
      <c r="D22" s="67" t="n">
        <v>1</v>
      </c>
      <c r="E22" s="6" t="inlineStr">
        <is>
          <t>Synthetic Order Book</t>
        </is>
      </c>
      <c r="F22" s="67" t="n">
        <v>0.9995000000000001</v>
      </c>
      <c r="G22" s="6" t="inlineStr">
        <is>
          <t>Yes - Synced Daily</t>
        </is>
      </c>
      <c r="H22" s="43" t="inlineStr">
        <is>
          <t>Optimal</t>
        </is>
      </c>
      <c r="I22" s="6" t="inlineStr">
        <is>
          <t>Passed</t>
        </is>
      </c>
      <c r="J22" s="6" t="inlineStr">
        <is>
          <t>H. Wibowo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8" customWidth="1" min="2" max="2"/>
    <col width="18" customWidth="1" min="3" max="3"/>
    <col width="16" customWidth="1" min="4" max="4"/>
    <col width="18" customWidth="1" min="5" max="5"/>
    <col width="18" customWidth="1" min="6" max="6"/>
    <col width="20" customWidth="1" min="7" max="7"/>
    <col width="55" customWidth="1" min="8" max="8"/>
  </cols>
  <sheetData>
    <row r="1" ht="28" customHeight="1">
      <c r="A1" s="45" t="inlineStr">
        <is>
          <t>🏆 STRATEGIC SOFTWARE QUALITY ENGINEERING (ISO/IEC 25010) SCORECARD</t>
        </is>
      </c>
    </row>
    <row r="2">
      <c r="A2" s="2" t="inlineStr">
        <is>
          <t>Comprehensive evaluation aligned to ISO/IEC 25010 Software Product Quality Standard.</t>
        </is>
      </c>
    </row>
    <row r="4" ht="18" customHeight="1">
      <c r="A4" s="82" t="inlineStr">
        <is>
          <t>OVERALL SOFTWARE QUALITY INDEX</t>
        </is>
      </c>
      <c r="D4" s="82" t="inlineStr">
        <is>
          <t>ISO 25010 RATING</t>
        </is>
      </c>
      <c r="F4" s="82" t="inlineStr">
        <is>
          <t>NEXT EXTERNAL AUDIT</t>
        </is>
      </c>
    </row>
    <row r="5" ht="24" customHeight="1">
      <c r="A5" s="83">
        <f>E17/100</f>
        <v/>
      </c>
      <c r="D5" s="84">
        <f>IF(A5&gt;=0.9,"GRADE A+ ELITE","COMPLIANT")</f>
        <v/>
      </c>
      <c r="F5" s="85" t="inlineStr">
        <is>
          <t>2027-04-20 (TÜV SÜD)</t>
        </is>
      </c>
    </row>
    <row r="7" ht="24" customHeight="1">
      <c r="A7" s="3" t="inlineStr">
        <is>
          <t>PILLAR ID</t>
        </is>
      </c>
      <c r="B7" s="3" t="inlineStr">
        <is>
          <t>ISO/IEC 25010 SOFTWARE QUALITY PILLAR</t>
        </is>
      </c>
      <c r="C7" s="3" t="inlineStr">
        <is>
          <t>WEIGHT %</t>
        </is>
      </c>
      <c r="D7" s="3" t="inlineStr">
        <is>
          <t>TARGET SCORE</t>
        </is>
      </c>
      <c r="E7" s="3" t="inlineStr">
        <is>
          <t>ACTUAL AUDIT SCORE</t>
        </is>
      </c>
      <c r="F7" s="3" t="inlineStr">
        <is>
          <t>WEIGHTED SCORE</t>
        </is>
      </c>
      <c r="G7" s="3" t="inlineStr">
        <is>
          <t>COMPLIANCE LEVEL</t>
        </is>
      </c>
      <c r="H7" s="3" t="inlineStr">
        <is>
          <t>KEY AUDITOR FINDINGS</t>
        </is>
      </c>
    </row>
    <row r="8" ht="20" customHeight="1">
      <c r="A8" s="86" t="inlineStr">
        <is>
          <t>ISO-01</t>
        </is>
      </c>
      <c r="B8" s="5" t="inlineStr">
        <is>
          <t>Functional Suitability &amp; Correctness</t>
        </is>
      </c>
      <c r="C8" s="87" t="n">
        <v>15</v>
      </c>
      <c r="D8" s="88" t="n">
        <v>95</v>
      </c>
      <c r="E8" s="88" t="n">
        <v>97</v>
      </c>
      <c r="F8" s="89">
        <f>C8*E8/100</f>
        <v/>
      </c>
      <c r="G8" s="43">
        <f>IF(E8&gt;=90,"Exemplary",IF(E8&gt;=80,"Compliant","Action Required"))</f>
        <v/>
      </c>
      <c r="H8" s="6" t="inlineStr">
        <is>
          <t>Automated test pass rate exceeds 98%; acceptance criteria validated across 100% of user stories.</t>
        </is>
      </c>
    </row>
    <row r="9" ht="20" customHeight="1">
      <c r="A9" s="90" t="inlineStr">
        <is>
          <t>ISO-02</t>
        </is>
      </c>
      <c r="B9" s="8" t="inlineStr">
        <is>
          <t>Performance Efficiency &amp; P99 Latency</t>
        </is>
      </c>
      <c r="C9" s="91" t="n">
        <v>15</v>
      </c>
      <c r="D9" s="92" t="n">
        <v>95</v>
      </c>
      <c r="E9" s="92" t="n">
        <v>96</v>
      </c>
      <c r="F9" s="93">
        <f>C9*E9/100</f>
        <v/>
      </c>
      <c r="G9" s="43">
        <f>IF(E9&gt;=90,"Exemplary",IF(E9&gt;=80,"Compliant","Action Required"))</f>
        <v/>
      </c>
      <c r="H9" s="9" t="inlineStr">
        <is>
          <t>Stress testing simulates 50k RPS with p99 latency well within 250ms target SLA.</t>
        </is>
      </c>
    </row>
    <row r="10" ht="20" customHeight="1">
      <c r="A10" s="86" t="inlineStr">
        <is>
          <t>ISO-03</t>
        </is>
      </c>
      <c r="B10" s="5" t="inlineStr">
        <is>
          <t>Compatibility &amp; Cross-Platform Matrix</t>
        </is>
      </c>
      <c r="C10" s="87" t="n">
        <v>15</v>
      </c>
      <c r="D10" s="88" t="n">
        <v>90</v>
      </c>
      <c r="E10" s="88" t="n">
        <v>95</v>
      </c>
      <c r="F10" s="89">
        <f>C10*E10/100</f>
        <v/>
      </c>
      <c r="G10" s="43">
        <f>IF(E10&gt;=90,"Exemplary",IF(E10&gt;=80,"Compliant","Action Required"))</f>
        <v/>
      </c>
      <c r="H10" s="6" t="inlineStr">
        <is>
          <t>Mobile device farm matrix covers 15+ iOS and Android tiers with 99.9% crash-free sessions.</t>
        </is>
      </c>
    </row>
    <row r="11" ht="20" customHeight="1">
      <c r="A11" s="90" t="inlineStr">
        <is>
          <t>ISO-04</t>
        </is>
      </c>
      <c r="B11" s="8" t="inlineStr">
        <is>
          <t>Reliability &amp; Fault Tolerance</t>
        </is>
      </c>
      <c r="C11" s="91" t="n">
        <v>15</v>
      </c>
      <c r="D11" s="92" t="n">
        <v>95</v>
      </c>
      <c r="E11" s="92" t="n">
        <v>96</v>
      </c>
      <c r="F11" s="93">
        <f>C11*E11/100</f>
        <v/>
      </c>
      <c r="G11" s="43">
        <f>IF(E11&gt;=90,"Exemplary",IF(E11&gt;=80,"Compliant","Action Required"))</f>
        <v/>
      </c>
      <c r="H11" s="9" t="inlineStr">
        <is>
          <t>Circuit breakers and automated failover verified; flaky test quarantine below 2.5%.</t>
        </is>
      </c>
    </row>
    <row r="12" ht="20" customHeight="1">
      <c r="A12" s="86" t="inlineStr">
        <is>
          <t>ISO-05</t>
        </is>
      </c>
      <c r="B12" s="5" t="inlineStr">
        <is>
          <t>Security &amp; Vulnerability Protection</t>
        </is>
      </c>
      <c r="C12" s="87" t="n">
        <v>15</v>
      </c>
      <c r="D12" s="88" t="n">
        <v>95</v>
      </c>
      <c r="E12" s="88" t="n">
        <v>98</v>
      </c>
      <c r="F12" s="89">
        <f>C12*E12/100</f>
        <v/>
      </c>
      <c r="G12" s="43">
        <f>IF(E12&gt;=90,"Exemplary",IF(E12&gt;=80,"Compliant","Action Required"))</f>
        <v/>
      </c>
      <c r="H12" s="6" t="inlineStr">
        <is>
          <t>Pre-release SAST and DAST gates strictly enforce zero critical/high OWASP vulnerabilities.</t>
        </is>
      </c>
    </row>
    <row r="13" ht="20" customHeight="1">
      <c r="A13" s="90" t="inlineStr">
        <is>
          <t>ISO-06</t>
        </is>
      </c>
      <c r="B13" s="8" t="inlineStr">
        <is>
          <t>Maintainability &amp; Code Density</t>
        </is>
      </c>
      <c r="C13" s="91" t="n">
        <v>10</v>
      </c>
      <c r="D13" s="92" t="n">
        <v>90</v>
      </c>
      <c r="E13" s="92" t="n">
        <v>92</v>
      </c>
      <c r="F13" s="93">
        <f>C13*E13/100</f>
        <v/>
      </c>
      <c r="G13" s="43">
        <f>IF(E13&gt;=90,"Exemplary",IF(E13&gt;=80,"Compliant","Action Required"))</f>
        <v/>
      </c>
      <c r="H13" s="9" t="inlineStr">
        <is>
          <t>Defect density maintained at 0.04 bugs per KLOC; code coverage exceeds 85%.</t>
        </is>
      </c>
    </row>
    <row r="14" ht="20" customHeight="1">
      <c r="A14" s="86" t="inlineStr">
        <is>
          <t>ISO-07</t>
        </is>
      </c>
      <c r="B14" s="5" t="inlineStr">
        <is>
          <t>Test Environment &amp; Virtualization Mocks</t>
        </is>
      </c>
      <c r="C14" s="87" t="n">
        <v>15</v>
      </c>
      <c r="D14" s="88" t="n">
        <v>90</v>
      </c>
      <c r="E14" s="88" t="n">
        <v>94</v>
      </c>
      <c r="F14" s="89">
        <f>C14*E14/100</f>
        <v/>
      </c>
      <c r="G14" s="43">
        <f>IF(E14&gt;=90,"Exemplary",IF(E14&gt;=80,"Compliant","Action Required"))</f>
        <v/>
      </c>
      <c r="H14" s="6" t="inlineStr">
        <is>
          <t>100% synthetic test data masking enforced; WireMock virtualization decouples external dependencies.</t>
        </is>
      </c>
    </row>
    <row r="17" ht="24" customHeight="1">
      <c r="A17" s="94" t="inlineStr"/>
      <c r="B17" s="95" t="inlineStr">
        <is>
          <t>TOTAL WEIGHTED MATURITY INDEX</t>
        </is>
      </c>
      <c r="C17" s="96">
        <f>SUM(C8:C14)</f>
        <v/>
      </c>
      <c r="D17" s="94" t="inlineStr"/>
      <c r="E17" s="97">
        <f>SUM(F8:F14)</f>
        <v/>
      </c>
      <c r="F17" s="94" t="inlineStr"/>
      <c r="G17" s="98" t="inlineStr">
        <is>
          <t>Exemplary</t>
        </is>
      </c>
      <c r="H17" s="99" t="inlineStr">
        <is>
          <t>Audit rating: Grade A+ (Full ISO/IEC 25010 Software Quality Certified)</t>
        </is>
      </c>
    </row>
  </sheetData>
  <mergeCells count="7">
    <mergeCell ref="F4:G4"/>
    <mergeCell ref="A1:G1"/>
    <mergeCell ref="A5:C5"/>
    <mergeCell ref="F5:G5"/>
    <mergeCell ref="D5:E5"/>
    <mergeCell ref="D4:E4"/>
    <mergeCell ref="A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2026-10-15T14:58:21Z</dcterms:created>
  <dcterms:modified xsi:type="dcterms:W3CDTF">2026-10-18T14:36:16Z</dcterms:modified>
</cp:coreProperties>
</file>