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Crisis Dashboard" sheetId="2" state="visible" r:id="rId2"/>
    <sheet name="Business Impact Analysis" sheetId="3" state="visible" r:id="rId3"/>
    <sheet name="Alternate Sites &amp; WAR" sheetId="4" state="visible" r:id="rId4"/>
    <sheet name="Crisis Call Tree &amp; Comms" sheetId="5" state="visible" r:id="rId5"/>
    <sheet name="Critical Vendor Resiliency" sheetId="6" state="visible" r:id="rId6"/>
    <sheet name="Emergency Broadcast Drills" sheetId="7" state="visible" r:id="rId7"/>
    <sheet name="DR Runbook Automation" sheetId="8" state="visible" r:id="rId8"/>
    <sheet name="Cyber Incident Continuity" sheetId="9" state="visible" r:id="rId9"/>
    <sheet name="Supply Chain Tolerance" sheetId="10" state="visible" r:id="rId10"/>
    <sheet name="Safety &amp; Evacuation Drills" sheetId="11" state="visible" r:id="rId11"/>
    <sheet name="Crisis Action Taskforce" sheetId="12" state="visible" r:id="rId12"/>
    <sheet name="Post-Crisis After Action" sheetId="13" state="visible" r:id="rId13"/>
    <sheet name="Strategic BCMS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4">
    <numFmt numFmtId="164" formatCode="0.0%"/>
    <numFmt numFmtId="165" formatCode="0.0 &quot;Hrs&quot;"/>
    <numFmt numFmtId="166" formatCode="0 &quot;Issues&quot;"/>
    <numFmt numFmtId="167" formatCode="0 &quot;Processes&quot;"/>
    <numFmt numFmtId="168" formatCode="$#,##0"/>
    <numFmt numFmtId="169" formatCode="#,##0.0"/>
    <numFmt numFmtId="170" formatCode="0 &quot;Seats&quot;"/>
    <numFmt numFmtId="171" formatCode="0 &quot;Teams&quot;"/>
    <numFmt numFmtId="172" formatCode="0.0 &quot;Mins&quot;"/>
    <numFmt numFmtId="173" formatCode="0 &quot;Vendors&quot;"/>
    <numFmt numFmtId="174" formatCode="0 &quot;Certified&quot;"/>
    <numFmt numFmtId="175" formatCode="0 &quot;Drills&quot;"/>
    <numFmt numFmtId="176" formatCode="0 &quot;Runbooks&quot;"/>
    <numFmt numFmtId="177" formatCode="0 &quot;Scenarios&quot;"/>
    <numFmt numFmtId="178" formatCode="0.0 &quot;pts&quot;"/>
    <numFmt numFmtId="179" formatCode="0 &quot;Items&quot;"/>
    <numFmt numFmtId="180" formatCode="0.0 &quot;Days&quot;"/>
    <numFmt numFmtId="181" formatCode="0 &quot;Facilities&quot;"/>
    <numFmt numFmtId="182" formatCode="0 &quot;Leaders&quot;"/>
    <numFmt numFmtId="183" formatCode="0 &quot;Units&quot;"/>
    <numFmt numFmtId="184" formatCode="0 &quot;In Flight&quot;"/>
    <numFmt numFmtId="185" formatCode="0&quot;%&quot;"/>
    <numFmt numFmtId="186" formatCode="0.0"/>
    <numFmt numFmtId="187" formatCode="0.0&quot;%&quot;"/>
  </numFmts>
  <fonts count="2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059669"/>
      <sz val="8"/>
    </font>
    <font>
      <name val="Calibri"/>
      <b val="1"/>
      <color rgb="0018181B"/>
      <sz val="16"/>
    </font>
    <font>
      <name val="Calibri"/>
      <b val="1"/>
      <color rgb="00B91C1C"/>
      <sz val="8"/>
    </font>
    <font>
      <name val="Calibri"/>
      <b val="1"/>
      <color rgb="00D97706"/>
      <sz val="8"/>
    </font>
    <font>
      <name val="Calibri"/>
      <b val="1"/>
      <color rgb="00334155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991B1B"/>
      <sz val="9"/>
    </font>
    <font>
      <name val="Calibri"/>
      <b val="1"/>
      <color rgb="00FFFFFF"/>
      <sz val="12"/>
    </font>
    <font>
      <name val="Calibri"/>
      <b val="1"/>
      <color rgb="0018181B"/>
      <sz val="12"/>
    </font>
    <font>
      <name val="Calibri"/>
      <b val="1"/>
      <color rgb="0018181B"/>
      <sz val="14"/>
    </font>
    <font>
      <name val="Calibri"/>
      <b val="1"/>
      <color rgb="00059669"/>
      <sz val="11"/>
    </font>
    <font>
      <name val="Calibri"/>
      <b val="1"/>
      <color rgb="0018181B"/>
      <sz val="11"/>
    </font>
    <font>
      <name val="Calibri"/>
      <b val="1"/>
      <color rgb="0018181B"/>
      <sz val="10"/>
    </font>
    <font>
      <name val="Calibri"/>
      <b val="1"/>
      <color rgb="00000000"/>
      <sz val="10"/>
    </font>
    <font>
      <name val="Calibri"/>
      <b val="1"/>
      <color rgb="00B91C1C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18181B"/>
        <bgColor rgb="0018181B"/>
      </patternFill>
    </fill>
    <fill>
      <patternFill patternType="solid">
        <fgColor rgb="00B91C1C"/>
        <bgColor rgb="00B91C1C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FEF2F2"/>
        <bgColor rgb="00FEF2F2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5">
    <border>
      <left/>
      <right/>
      <top/>
      <bottom/>
      <diagonal/>
    </border>
    <border>
      <left style="thin">
        <color rgb="007F1D1D"/>
      </left>
      <right style="thin">
        <color rgb="007F1D1D"/>
      </right>
      <top style="thin">
        <color rgb="007F1D1D"/>
      </top>
      <bottom style="thin">
        <color rgb="007F1D1D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B91C1C"/>
      </top>
      <bottom style="thin">
        <color rgb="00CBD5E1"/>
      </bottom>
    </border>
    <border>
      <left/>
      <right/>
      <top style="medium">
        <color rgb="00B91C1C"/>
      </top>
      <bottom/>
      <diagonal/>
    </border>
    <border>
      <left/>
      <right style="thin">
        <color rgb="00CBD5E1"/>
      </right>
      <top style="medium">
        <color rgb="00B91C1C"/>
      </top>
      <bottom/>
      <diagonal/>
    </border>
    <border>
      <left/>
      <right/>
      <top style="medium">
        <color rgb="00B91C1C"/>
      </top>
      <bottom style="thin">
        <color rgb="00CBD5E1"/>
      </bottom>
      <diagonal/>
    </border>
    <border>
      <left/>
      <right style="thin">
        <color rgb="00CBD5E1"/>
      </right>
      <top style="medium">
        <color rgb="00B91C1C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/>
      <top style="medium">
        <color rgb="00D97706"/>
      </top>
      <bottom style="thin">
        <color rgb="00CBD5E1"/>
      </bottom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334155"/>
      </top>
      <bottom style="thin">
        <color rgb="00CBD5E1"/>
      </bottom>
    </border>
    <border>
      <left/>
      <right/>
      <top style="medium">
        <color rgb="00334155"/>
      </top>
      <bottom/>
      <diagonal/>
    </border>
    <border>
      <left/>
      <right style="thin">
        <color rgb="00CBD5E1"/>
      </right>
      <top style="medium">
        <color rgb="00334155"/>
      </top>
      <bottom/>
      <diagonal/>
    </border>
    <border>
      <left/>
      <right/>
      <top style="medium">
        <color rgb="00334155"/>
      </top>
      <bottom style="thin">
        <color rgb="00CBD5E1"/>
      </bottom>
      <diagonal/>
    </border>
    <border>
      <left/>
      <right style="thin">
        <color rgb="00CBD5E1"/>
      </right>
      <top style="medium">
        <color rgb="00334155"/>
      </top>
      <bottom style="thin">
        <color rgb="00CBD5E1"/>
      </bottom>
      <diagonal/>
    </border>
    <border>
      <top style="medium">
        <color rgb="0018181B"/>
      </top>
      <bottom style="double">
        <color rgb="0018181B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0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8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5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7" fillId="7" borderId="3" applyAlignment="1" pivotButton="0" quotePrefix="0" xfId="0">
      <alignment horizontal="center" vertical="center"/>
    </xf>
    <xf numFmtId="164" fontId="7" fillId="8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8" fillId="5" borderId="16" applyAlignment="1" pivotButton="0" quotePrefix="0" xfId="0">
      <alignment horizontal="center" vertical="center"/>
    </xf>
    <xf numFmtId="165" fontId="7" fillId="8" borderId="3" applyAlignment="1" pivotButton="0" quotePrefix="0" xfId="0">
      <alignment horizontal="center" vertical="center"/>
    </xf>
    <xf numFmtId="166" fontId="7" fillId="7" borderId="3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164" fontId="12" fillId="0" borderId="2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indent="1"/>
    </xf>
    <xf numFmtId="0" fontId="14" fillId="9" borderId="2" applyAlignment="1" pivotButton="0" quotePrefix="0" xfId="0">
      <alignment horizontal="center" vertical="center"/>
    </xf>
    <xf numFmtId="0" fontId="15" fillId="10" borderId="2" applyAlignment="1" pivotButton="0" quotePrefix="0" xfId="0">
      <alignment horizontal="center" vertical="center"/>
    </xf>
    <xf numFmtId="0" fontId="16" fillId="11" borderId="2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8" fillId="7" borderId="3" applyAlignment="1" pivotButton="0" quotePrefix="0" xfId="0">
      <alignment horizontal="center" vertical="center"/>
    </xf>
    <xf numFmtId="0" fontId="0" fillId="0" borderId="3" pivotButton="0" quotePrefix="0" xfId="0"/>
    <xf numFmtId="167" fontId="18" fillId="5" borderId="3" applyAlignment="1" pivotButton="0" quotePrefix="0" xfId="0">
      <alignment horizontal="center" vertical="center"/>
    </xf>
    <xf numFmtId="168" fontId="18" fillId="5" borderId="3" applyAlignment="1" pivotButton="0" quotePrefix="0" xfId="0">
      <alignment horizontal="center" vertical="center"/>
    </xf>
    <xf numFmtId="164" fontId="18" fillId="5" borderId="3" applyAlignment="1" pivotButton="0" quotePrefix="0" xfId="0">
      <alignment horizontal="center" vertical="center"/>
    </xf>
    <xf numFmtId="165" fontId="18" fillId="5" borderId="3" applyAlignment="1" pivotButton="0" quotePrefix="0" xfId="0">
      <alignment horizontal="center" vertical="center"/>
    </xf>
    <xf numFmtId="169" fontId="4" fillId="4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169" fontId="4" fillId="5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70" fontId="18" fillId="5" borderId="3" applyAlignment="1" pivotButton="0" quotePrefix="0" xfId="0">
      <alignment horizontal="center" vertical="center"/>
    </xf>
    <xf numFmtId="171" fontId="18" fillId="5" borderId="3" applyAlignment="1" pivotButton="0" quotePrefix="0" xfId="0">
      <alignment horizontal="center" vertical="center"/>
    </xf>
    <xf numFmtId="172" fontId="18" fillId="5" borderId="3" applyAlignment="1" pivotButton="0" quotePrefix="0" xfId="0">
      <alignment horizontal="center" vertical="center"/>
    </xf>
    <xf numFmtId="173" fontId="18" fillId="5" borderId="3" applyAlignment="1" pivotButton="0" quotePrefix="0" xfId="0">
      <alignment horizontal="center" vertical="center"/>
    </xf>
    <xf numFmtId="174" fontId="18" fillId="5" borderId="3" applyAlignment="1" pivotButton="0" quotePrefix="0" xfId="0">
      <alignment horizontal="center" vertical="center"/>
    </xf>
    <xf numFmtId="175" fontId="18" fillId="5" borderId="3" applyAlignment="1" pivotButton="0" quotePrefix="0" xfId="0">
      <alignment horizontal="center" vertical="center"/>
    </xf>
    <xf numFmtId="3" fontId="18" fillId="5" borderId="3" applyAlignment="1" pivotButton="0" quotePrefix="0" xfId="0">
      <alignment horizontal="center" vertical="center"/>
    </xf>
    <xf numFmtId="3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76" fontId="18" fillId="5" borderId="3" applyAlignment="1" pivotButton="0" quotePrefix="0" xfId="0">
      <alignment horizontal="center" vertical="center"/>
    </xf>
    <xf numFmtId="177" fontId="18" fillId="5" borderId="3" applyAlignment="1" pivotButton="0" quotePrefix="0" xfId="0">
      <alignment horizontal="center" vertical="center"/>
    </xf>
    <xf numFmtId="178" fontId="18" fillId="5" borderId="3" applyAlignment="1" pivotButton="0" quotePrefix="0" xfId="0">
      <alignment horizontal="center" vertical="center"/>
    </xf>
    <xf numFmtId="179" fontId="18" fillId="5" borderId="3" applyAlignment="1" pivotButton="0" quotePrefix="0" xfId="0">
      <alignment horizontal="center" vertical="center"/>
    </xf>
    <xf numFmtId="180" fontId="18" fillId="5" borderId="3" applyAlignment="1" pivotButton="0" quotePrefix="0" xfId="0">
      <alignment horizontal="center" vertical="center"/>
    </xf>
    <xf numFmtId="181" fontId="18" fillId="5" borderId="3" applyAlignment="1" pivotButton="0" quotePrefix="0" xfId="0">
      <alignment horizontal="center" vertical="center"/>
    </xf>
    <xf numFmtId="182" fontId="18" fillId="5" borderId="3" applyAlignment="1" pivotButton="0" quotePrefix="0" xfId="0">
      <alignment horizontal="center" vertical="center"/>
    </xf>
    <xf numFmtId="183" fontId="18" fillId="5" borderId="3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84" fontId="18" fillId="5" borderId="3" applyAlignment="1" pivotButton="0" quotePrefix="0" xfId="0">
      <alignment horizontal="center" vertical="center"/>
    </xf>
    <xf numFmtId="0" fontId="8" fillId="7" borderId="0" applyAlignment="1" pivotButton="0" quotePrefix="0" xfId="0">
      <alignment horizontal="center" vertical="center"/>
    </xf>
    <xf numFmtId="164" fontId="19" fillId="6" borderId="0" applyAlignment="1" pivotButton="0" quotePrefix="0" xfId="0">
      <alignment horizontal="center" vertical="center"/>
    </xf>
    <xf numFmtId="0" fontId="20" fillId="5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85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86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85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86" fontId="4" fillId="5" borderId="2" applyAlignment="1" pivotButton="0" quotePrefix="0" xfId="0">
      <alignment horizontal="right" vertical="center"/>
    </xf>
    <xf numFmtId="0" fontId="0" fillId="5" borderId="31" pivotButton="0" quotePrefix="0" xfId="0"/>
    <xf numFmtId="0" fontId="22" fillId="5" borderId="31" pivotButton="0" quotePrefix="0" xfId="0"/>
    <xf numFmtId="185" fontId="23" fillId="5" borderId="31" pivotButton="0" quotePrefix="0" xfId="0"/>
    <xf numFmtId="186" fontId="24" fillId="5" borderId="31" applyAlignment="1" pivotButton="0" quotePrefix="0" xfId="0">
      <alignment horizontal="right"/>
    </xf>
    <xf numFmtId="0" fontId="14" fillId="5" borderId="31" applyAlignment="1" pivotButton="0" quotePrefix="0" xfId="0">
      <alignment horizontal="center" vertical="center"/>
    </xf>
    <xf numFmtId="0" fontId="25" fillId="5" borderId="31" pivotButton="0" quotePrefix="0" xfId="0"/>
    <xf numFmtId="0" fontId="26" fillId="0" borderId="0" pivotButton="0" quotePrefix="0" xfId="0"/>
    <xf numFmtId="0" fontId="3" fillId="12" borderId="34" applyAlignment="1" pivotButton="0" quotePrefix="0" xfId="0">
      <alignment horizontal="center" vertical="center"/>
    </xf>
    <xf numFmtId="0" fontId="27" fillId="13" borderId="34" applyAlignment="1" pivotButton="0" quotePrefix="0" xfId="0">
      <alignment horizontal="center" vertical="center"/>
    </xf>
    <xf numFmtId="187" fontId="3" fillId="13" borderId="34" applyAlignment="1" pivotButton="0" quotePrefix="0" xfId="0">
      <alignment horizontal="right" vertical="center"/>
    </xf>
    <xf numFmtId="0" fontId="27" fillId="13" borderId="34" applyAlignment="1" pivotButton="0" quotePrefix="0" xfId="0">
      <alignment horizontal="left" vertical="center"/>
    </xf>
    <xf numFmtId="186" fontId="3" fillId="13" borderId="34" applyAlignment="1" pivotButton="0" quotePrefix="0" xfId="0">
      <alignment horizontal="right" vertical="center"/>
    </xf>
    <xf numFmtId="0" fontId="0" fillId="0" borderId="32" pivotButton="0" quotePrefix="0" xfId="0"/>
    <xf numFmtId="0" fontId="0" fillId="0" borderId="33" pivotButton="0" quotePrefix="0" xfId="0"/>
    <xf numFmtId="3" fontId="3" fillId="13" borderId="34" applyAlignment="1" pivotButton="0" quotePrefix="0" xfId="0">
      <alignment horizontal="right" vertical="center"/>
    </xf>
    <xf numFmtId="169" fontId="3" fillId="13" borderId="34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BCM Domain Tested vs Target Readiness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Crisis Dashboard'!C14</f>
            </strRef>
          </tx>
          <spPr>
            <a:ln>
              <a:prstDash val="solid"/>
            </a:ln>
          </spPr>
          <cat>
            <numRef>
              <f>'Executive Crisis Dashboard'!$B$15:$B$21</f>
            </numRef>
          </cat>
          <val>
            <numRef>
              <f>'Executive Crisis Dashboard'!$C$15:$C$21</f>
            </numRef>
          </val>
        </ser>
        <ser>
          <idx val="1"/>
          <order val="1"/>
          <tx>
            <strRef>
              <f>'Executive Crisis Dashboard'!D14</f>
            </strRef>
          </tx>
          <spPr>
            <a:ln>
              <a:prstDash val="solid"/>
            </a:ln>
          </spPr>
          <cat>
            <numRef>
              <f>'Executive Crisis Dashboard'!$B$15:$B$21</f>
            </numRef>
          </cat>
          <val>
            <numRef>
              <f>'Executive Crisis Dashboard'!$D$15:$D$21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Operational Domain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Readiness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Disaster / Exercise Severity Distribution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Crisis Dashboard'!$B$25:$B$28</f>
            </numRef>
          </cat>
          <val>
            <numRef>
              <f>'Executive Crisis Dashboard'!$C$24:$C$28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RTO/RPO Drills &amp; Crisis Preparedness Score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Crisis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Crisis Dashboard'!$B$50:$B$55</f>
            </numRef>
          </cat>
          <val>
            <numRef>
              <f>'Executive Crisis Dashboard'!$C$50:$C$55</f>
            </numRef>
          </val>
        </ser>
        <ser>
          <idx val="1"/>
          <order val="1"/>
          <tx>
            <strRef>
              <f>'Executive Crisis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Crisis Dashboard'!$B$50:$B$55</f>
            </numRef>
          </cat>
          <val>
            <numRef>
              <f>'Executive Crisis Dashboard'!$D$50:$D$55</f>
            </numRef>
          </val>
        </ser>
        <ser>
          <idx val="2"/>
          <order val="2"/>
          <tx>
            <strRef>
              <f>'Executive Crisis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Crisis Dashboard'!$B$50:$B$55</f>
            </numRef>
          </cat>
          <val>
            <numRef>
              <f>'Executive Crisis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Business Continuity &amp; Crisis Resilience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Crisis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Crisis Dashboard'!$G$50:$G$55</f>
            </numRef>
          </cat>
          <val>
            <numRef>
              <f>'Executive Crisis Dashboard'!$H$50:$H$55</f>
            </numRef>
          </val>
        </ser>
        <ser>
          <idx val="1"/>
          <order val="1"/>
          <tx>
            <strRef>
              <f>'Executive Crisis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Crisis Dashboard'!$G$50:$G$55</f>
            </numRef>
          </cat>
          <val>
            <numRef>
              <f>'Executive Crisis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Disaster Recovery Testing &amp; Drill Coverage Trajectory (Systems)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Crisis Dashboard'!C73</f>
            </strRef>
          </tx>
          <spPr>
            <a:ln>
              <a:prstDash val="solid"/>
            </a:ln>
          </spPr>
          <cat>
            <numRef>
              <f>'Executive Crisis Dashboard'!$B$74:$B$79</f>
            </numRef>
          </cat>
          <val>
            <numRef>
              <f>'Executive Crisis Dashboard'!$C$74:$C$79</f>
            </numRef>
          </val>
        </ser>
        <ser>
          <idx val="1"/>
          <order val="1"/>
          <tx>
            <strRef>
              <f>'Executive Crisis Dashboard'!D73</f>
            </strRef>
          </tx>
          <spPr>
            <a:ln>
              <a:prstDash val="solid"/>
            </a:ln>
          </spPr>
          <cat>
            <numRef>
              <f>'Executive Crisis Dashboard'!$B$74:$B$79</f>
            </numRef>
          </cat>
          <val>
            <numRef>
              <f>'Executive Crisis Dashboard'!$D$74:$D$79</f>
            </numRef>
          </val>
        </ser>
        <ser>
          <idx val="2"/>
          <order val="2"/>
          <tx>
            <strRef>
              <f>'Executive Crisis Dashboard'!E73</f>
            </strRef>
          </tx>
          <spPr>
            <a:ln>
              <a:prstDash val="solid"/>
            </a:ln>
          </spPr>
          <cat>
            <numRef>
              <f>'Executive Crisis Dashboard'!$B$74:$B$79</f>
            </numRef>
          </cat>
          <val>
            <numRef>
              <f>'Executive Crisis Dashboard'!$E$74:$E$79</f>
            </numRef>
          </val>
        </ser>
        <ser>
          <idx val="3"/>
          <order val="3"/>
          <tx>
            <strRef>
              <f>'Executive Crisis Dashboard'!F73</f>
            </strRef>
          </tx>
          <spPr>
            <a:ln>
              <a:prstDash val="solid"/>
            </a:ln>
          </spPr>
          <cat>
            <numRef>
              <f>'Executive Crisis Dashboard'!$B$74:$B$79</f>
            </numRef>
          </cat>
          <val>
            <numRef>
              <f>'Executive Crisis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RTO Drill Deviation (Minutes) vs System Data Loss Risk (RPO)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Crisis Dashboard'!H73</f>
            </strRef>
          </tx>
          <spPr>
            <a:ln>
              <a:prstDash val="solid"/>
            </a:ln>
          </spPr>
          <cat>
            <numRef>
              <f>'Executive Crisis Dashboard'!$G$74:$G$79</f>
            </numRef>
          </cat>
          <val>
            <numRef>
              <f>'Executive Crisis Dashboard'!$H$74:$H$79</f>
            </numRef>
          </val>
        </ser>
        <ser>
          <idx val="1"/>
          <order val="1"/>
          <tx>
            <strRef>
              <f>'Executive Crisis Dashboard'!I73</f>
            </strRef>
          </tx>
          <spPr>
            <a:ln>
              <a:prstDash val="solid"/>
            </a:ln>
          </spPr>
          <cat>
            <numRef>
              <f>'Executive Crisis Dashboard'!$G$74:$G$79</f>
            </numRef>
          </cat>
          <val>
            <numRef>
              <f>'Executive Crisis Dashboard'!$I$74:$I$79</f>
            </numRef>
          </val>
        </ser>
        <ser>
          <idx val="2"/>
          <order val="2"/>
          <tx>
            <strRef>
              <f>'Executive Crisis Dashboard'!J73</f>
            </strRef>
          </tx>
          <spPr>
            <a:ln>
              <a:prstDash val="solid"/>
            </a:ln>
          </spPr>
          <cat>
            <numRef>
              <f>'Executive Crisis Dashboard'!$G$74:$G$79</f>
            </numRef>
          </cat>
          <val>
            <numRef>
              <f>'Executive Crisis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🚨 ENTERPRISE BCM &amp; CRISIS DISASTER COMMAND DASHBOARD (ISO 22301)</t>
        </is>
      </c>
    </row>
    <row r="2">
      <c r="A2" s="2" t="inlineStr">
        <is>
          <t>Enterprise-wide Business Continuity Management, Crisis Disaster Command, Work Area Recovery, and Automated DR.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Crisis Dashboard</t>
        </is>
      </c>
      <c r="C5" s="6" t="inlineStr">
        <is>
          <t>Crisis Command &amp; Resiliency</t>
        </is>
      </c>
      <c r="D5" s="6" t="inlineStr">
        <is>
          <t>BCMS Readiness Index, Tier-1 RTO Met %, DR Runbook Pass %, Call Tree Reach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Business Impact Analysis</t>
        </is>
      </c>
      <c r="C6" s="9" t="inlineStr">
        <is>
          <t>BIA &amp; Recovery Objectives</t>
        </is>
      </c>
      <c r="D6" s="9" t="inlineStr">
        <is>
          <t>Tier 0/1/2 Process MTD, RTO Target vs Actual Tested RTO, RPO Compliance</t>
        </is>
      </c>
      <c r="E6" s="7" t="inlineStr">
        <is>
          <t>Dynamic RTO Compliance Logic</t>
        </is>
      </c>
    </row>
    <row r="7" ht="20" customHeight="1">
      <c r="A7" s="4" t="n">
        <v>3</v>
      </c>
      <c r="B7" s="5" t="inlineStr">
        <is>
          <t>Alternate Sites &amp; WAR</t>
        </is>
      </c>
      <c r="C7" s="6" t="inlineStr">
        <is>
          <t>Work Area Recovery Facilities</t>
        </is>
      </c>
      <c r="D7" s="6" t="inlineStr">
        <is>
          <t>Primary vs DR Ready Seats, Power / UPS Autonomy, Starlink Backup Readiness</t>
        </is>
      </c>
      <c r="E7" s="4" t="inlineStr">
        <is>
          <t>Seat Readiness % Ratios</t>
        </is>
      </c>
    </row>
    <row r="8" ht="20" customHeight="1">
      <c r="A8" s="7" t="n">
        <v>4</v>
      </c>
      <c r="B8" s="8" t="inlineStr">
        <is>
          <t>Crisis Call Tree &amp; Comms</t>
        </is>
      </c>
      <c r="C8" s="9" t="inlineStr">
        <is>
          <t>Emergency Roster &amp; Paging</t>
        </is>
      </c>
      <c r="D8" s="9" t="inlineStr">
        <is>
          <t>Escalation Tiers, Target Ack % vs Actual Ack %, Emergency Response Latency</t>
        </is>
      </c>
      <c r="E8" s="7" t="inlineStr">
        <is>
          <t>Reachability Calculations</t>
        </is>
      </c>
    </row>
    <row r="9" ht="20" customHeight="1">
      <c r="A9" s="4" t="n">
        <v>5</v>
      </c>
      <c r="B9" s="5" t="inlineStr">
        <is>
          <t>Critical Vendor Resiliency</t>
        </is>
      </c>
      <c r="C9" s="6" t="inlineStr">
        <is>
          <t>SaaS &amp; Third-Party Contingency</t>
        </is>
      </c>
      <c r="D9" s="6" t="inlineStr">
        <is>
          <t>ISO 22301 Certified Partners, Contractual RTO, Failover Test Audit</t>
        </is>
      </c>
      <c r="E9" s="4" t="inlineStr">
        <is>
          <t>Vendor SLA Pass Ratios</t>
        </is>
      </c>
    </row>
    <row r="10" ht="20" customHeight="1">
      <c r="A10" s="7" t="n">
        <v>6</v>
      </c>
      <c r="B10" s="8" t="inlineStr">
        <is>
          <t>Emergency Broadcast Drills</t>
        </is>
      </c>
      <c r="C10" s="9" t="inlineStr">
        <is>
          <t>Mass Notification Drills</t>
        </is>
      </c>
      <c r="D10" s="9" t="inlineStr">
        <is>
          <t>Recipient Delivery Rate %, Confirmed Safe Ack %, Multi-channel Pushes</t>
        </is>
      </c>
      <c r="E10" s="7" t="inlineStr">
        <is>
          <t>Drill Success Rates</t>
        </is>
      </c>
    </row>
    <row r="11" ht="20" customHeight="1">
      <c r="A11" s="4" t="n">
        <v>7</v>
      </c>
      <c r="B11" s="5" t="inlineStr">
        <is>
          <t>DR Runbook Automation</t>
        </is>
      </c>
      <c r="C11" s="6" t="inlineStr">
        <is>
          <t>Automated Failover Systems</t>
        </is>
      </c>
      <c r="D11" s="6" t="inlineStr">
        <is>
          <t>Terraform / Ansible / SRM Runbooks, Step Automation %, Runbook Execution Time</t>
        </is>
      </c>
      <c r="E11" s="4" t="inlineStr">
        <is>
          <t>Pass/Fail Automated Scoring</t>
        </is>
      </c>
    </row>
    <row r="12" ht="20" customHeight="1">
      <c r="A12" s="7" t="n">
        <v>8</v>
      </c>
      <c r="B12" s="8" t="inlineStr">
        <is>
          <t>Cyber Incident Continuity</t>
        </is>
      </c>
      <c r="C12" s="9" t="inlineStr">
        <is>
          <t>Ransomware &amp; Zero-Day Contingency</t>
        </is>
      </c>
      <c r="D12" s="9" t="inlineStr">
        <is>
          <t>Air-gapped Immutable Backups, Containment Time Target vs Tested, Forensics</t>
        </is>
      </c>
      <c r="E12" s="7" t="inlineStr">
        <is>
          <t>Cyber Resilience Index</t>
        </is>
      </c>
    </row>
    <row r="13" ht="20" customHeight="1">
      <c r="A13" s="4" t="n">
        <v>9</v>
      </c>
      <c r="B13" s="5" t="inlineStr">
        <is>
          <t>Supply Chain Tolerance</t>
        </is>
      </c>
      <c r="C13" s="6" t="inlineStr">
        <is>
          <t>Hardware &amp; Critical Logistics</t>
        </is>
      </c>
      <c r="D13" s="6" t="inlineStr">
        <is>
          <t>Buffer Stock Reserves (Days), Max Tolerable Disruption, Dual Sourcing</t>
        </is>
      </c>
      <c r="E13" s="4" t="inlineStr">
        <is>
          <t>Exposure Risk Matrix</t>
        </is>
      </c>
    </row>
    <row r="14" ht="20" customHeight="1">
      <c r="A14" s="7" t="n">
        <v>10</v>
      </c>
      <c r="B14" s="8" t="inlineStr">
        <is>
          <t>Safety &amp; Evacuation Drills</t>
        </is>
      </c>
      <c r="C14" s="9" t="inlineStr">
        <is>
          <t>Life Safety &amp; Campus Facilities</t>
        </is>
      </c>
      <c r="D14" s="9" t="inlineStr">
        <is>
          <t>Evacuation Route Clearance, Target vs Actual Evacuation Time, Headcount %</t>
        </is>
      </c>
      <c r="E14" s="7" t="inlineStr">
        <is>
          <t>Evacuation Efficiency Ratios</t>
        </is>
      </c>
    </row>
    <row r="15" ht="20" customHeight="1">
      <c r="A15" s="4" t="n">
        <v>11</v>
      </c>
      <c r="B15" s="5" t="inlineStr">
        <is>
          <t>Crisis Action Taskforce</t>
        </is>
      </c>
      <c r="C15" s="6" t="inlineStr">
        <is>
          <t>Gold / Silver / Bronze Command</t>
        </is>
      </c>
      <c r="D15" s="6" t="inlineStr">
        <is>
          <t>Command Roles, Alternate Assignees, Sat Phone IDs, Activation Readiness</t>
        </is>
      </c>
      <c r="E15" s="4" t="inlineStr">
        <is>
          <t>Taskforce Roster Health</t>
        </is>
      </c>
    </row>
    <row r="16" ht="20" customHeight="1">
      <c r="A16" s="7" t="n">
        <v>12</v>
      </c>
      <c r="B16" s="8" t="inlineStr">
        <is>
          <t>Post-Crisis After Action</t>
        </is>
      </c>
      <c r="C16" s="9" t="inlineStr">
        <is>
          <t>Corrective Action Tracking</t>
        </is>
      </c>
      <c r="D16" s="9" t="inlineStr">
        <is>
          <t>Root Cause Classification, P1/P2 Corrective Actions, Remediation Status</t>
        </is>
      </c>
      <c r="E16" s="7" t="inlineStr">
        <is>
          <t>Action Item Closure Rates</t>
        </is>
      </c>
    </row>
    <row r="17" ht="20" customHeight="1">
      <c r="A17" s="4" t="n">
        <v>13</v>
      </c>
      <c r="B17" s="5" t="inlineStr">
        <is>
          <t>Strategic BCMS Scorecard</t>
        </is>
      </c>
      <c r="C17" s="6" t="inlineStr">
        <is>
          <t>ISO 22301 Compliance Audit</t>
        </is>
      </c>
      <c r="D17" s="6" t="inlineStr">
        <is>
          <t>Clauses 4-10 Scoring, Weighted Audit Maturity, Exemplary / Action Status</t>
        </is>
      </c>
      <c r="E17" s="4" t="inlineStr">
        <is>
          <t>Automated Clause Weighted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20" customWidth="1" min="8" max="8"/>
    <col width="50" customWidth="1" min="9" max="9"/>
  </cols>
  <sheetData>
    <row r="2">
      <c r="A2" s="10" t="inlineStr">
        <is>
          <t>🚨 ENTERPRISE BCM &amp; CRISIS DISASTER COMMAND EXECUTIVE DASHBOARD</t>
        </is>
      </c>
    </row>
    <row r="3"/>
    <row r="5">
      <c r="B5" s="11" t="inlineStr">
        <is>
          <t>OVERALL BCMS READINESS</t>
        </is>
      </c>
      <c r="C5" s="12" t="n"/>
      <c r="D5" s="13" t="n"/>
      <c r="E5" s="14" t="inlineStr">
        <is>
          <t>TIER-1 BIA RTO MET</t>
        </is>
      </c>
      <c r="F5" s="15" t="n"/>
      <c r="G5" s="16" t="n"/>
      <c r="H5" s="17" t="inlineStr">
        <is>
          <t>CALL TREE REACHABILITY</t>
        </is>
      </c>
      <c r="I5" s="18" t="n"/>
      <c r="J5" s="19" t="n"/>
      <c r="K5" s="20" t="inlineStr">
        <is>
          <t>WAR SEAT READINESS</t>
        </is>
      </c>
      <c r="L5" s="21" t="n"/>
      <c r="M5" s="22" t="n"/>
    </row>
    <row r="6">
      <c r="B6" s="23">
        <f>'Strategic BCMS Scorecard'!E17/100</f>
        <v/>
      </c>
      <c r="C6" s="24" t="n"/>
      <c r="D6" s="25" t="n"/>
      <c r="E6" s="26">
        <f>COUNTIF('Business Impact Analysis'!I8:I22,"Compliant")/COUNTA('Business Impact Analysis'!I8:I22)</f>
        <v/>
      </c>
      <c r="F6" s="24" t="n"/>
      <c r="G6" s="25" t="n"/>
      <c r="H6" s="27">
        <f>AVERAGE('Crisis Call Tree &amp; Comms'!H8:H22)</f>
        <v/>
      </c>
      <c r="I6" s="24" t="n"/>
      <c r="J6" s="25" t="n"/>
      <c r="K6" s="28">
        <f>SUM('Alternate Sites &amp; WAR'!F8:F17)/SUM('Alternate Sites &amp; WAR'!E8:E17)</f>
        <v/>
      </c>
      <c r="L6" s="24" t="n"/>
      <c r="M6" s="25" t="n"/>
    </row>
    <row r="7">
      <c r="B7" s="29" t="n"/>
      <c r="C7" s="30" t="n"/>
      <c r="D7" s="31" t="n"/>
      <c r="E7" s="29" t="n"/>
      <c r="F7" s="30" t="n"/>
      <c r="G7" s="31" t="n"/>
      <c r="H7" s="29" t="n"/>
      <c r="I7" s="30" t="n"/>
      <c r="J7" s="31" t="n"/>
      <c r="K7" s="29" t="n"/>
      <c r="L7" s="30" t="n"/>
      <c r="M7" s="31" t="n"/>
    </row>
    <row r="9">
      <c r="B9" s="11" t="inlineStr">
        <is>
          <t>DR RUNBOOK AUTO PASS</t>
        </is>
      </c>
      <c r="C9" s="12" t="n"/>
      <c r="D9" s="13" t="n"/>
      <c r="E9" s="32" t="inlineStr">
        <is>
          <t>CRITICAL VENDOR SLA PASS</t>
        </is>
      </c>
      <c r="F9" s="15" t="n"/>
      <c r="G9" s="16" t="n"/>
      <c r="H9" s="17" t="inlineStr">
        <is>
          <t>AVG CYBER CONTAINMENT</t>
        </is>
      </c>
      <c r="I9" s="18" t="n"/>
      <c r="J9" s="19" t="n"/>
      <c r="K9" s="14" t="inlineStr">
        <is>
          <t>OPEN AFTER-ACTION ITEMS</t>
        </is>
      </c>
      <c r="L9" s="15" t="n"/>
      <c r="M9" s="16" t="n"/>
    </row>
    <row r="10">
      <c r="B10" s="23">
        <f>COUNTIF('DR Runbook Automation'!H8:H22,"Passed")/COUNTA('DR Runbook Automation'!H8:H22)</f>
        <v/>
      </c>
      <c r="C10" s="24" t="n"/>
      <c r="D10" s="25" t="n"/>
      <c r="E10" s="28">
        <f>COUNTIF('Critical Vendor Resiliency'!H8:H22,"Optimal")/COUNTA('Critical Vendor Resiliency'!H8:H22)</f>
        <v/>
      </c>
      <c r="F10" s="24" t="n"/>
      <c r="G10" s="25" t="n"/>
      <c r="H10" s="33">
        <f>AVERAGE('Cyber Incident Continuity'!F8:F22)</f>
        <v/>
      </c>
      <c r="I10" s="24" t="n"/>
      <c r="J10" s="25" t="n"/>
      <c r="K10" s="34">
        <f>COUNTIF('Post-Crisis After Action'!G8:G22,"Open")</f>
        <v/>
      </c>
      <c r="L10" s="24" t="n"/>
      <c r="M10" s="25" t="n"/>
    </row>
    <row r="11">
      <c r="B11" s="29" t="n"/>
      <c r="C11" s="30" t="n"/>
      <c r="D11" s="31" t="n"/>
      <c r="E11" s="29" t="n"/>
      <c r="F11" s="30" t="n"/>
      <c r="G11" s="31" t="n"/>
      <c r="H11" s="29" t="n"/>
      <c r="I11" s="30" t="n"/>
      <c r="J11" s="31" t="n"/>
      <c r="K11" s="29" t="n"/>
      <c r="L11" s="30" t="n"/>
      <c r="M11" s="31" t="n"/>
    </row>
    <row r="14">
      <c r="B14" s="35" t="inlineStr">
        <is>
          <t>BCM Domain</t>
        </is>
      </c>
      <c r="C14" s="35" t="inlineStr">
        <is>
          <t>Readiness Target %</t>
        </is>
      </c>
      <c r="D14" s="35" t="inlineStr">
        <is>
          <t>Current Tested %</t>
        </is>
      </c>
    </row>
    <row r="15">
      <c r="B15" s="36" t="inlineStr">
        <is>
          <t>Core Banking &amp; Payments</t>
        </is>
      </c>
      <c r="C15" s="37" t="n">
        <v>0.99</v>
      </c>
      <c r="D15" s="37" t="n">
        <v>0.985</v>
      </c>
    </row>
    <row r="16">
      <c r="B16" s="36" t="inlineStr">
        <is>
          <t>Cloud Infrastructure DR</t>
        </is>
      </c>
      <c r="C16" s="37" t="n">
        <v>0.98</v>
      </c>
      <c r="D16" s="37" t="n">
        <v>0.978</v>
      </c>
    </row>
    <row r="17">
      <c r="B17" s="36" t="inlineStr">
        <is>
          <t>Crisis Comms &amp; Paging</t>
        </is>
      </c>
      <c r="C17" s="37" t="n">
        <v>0.95</v>
      </c>
      <c r="D17" s="37" t="n">
        <v>0.962</v>
      </c>
    </row>
    <row r="18">
      <c r="B18" s="36" t="inlineStr">
        <is>
          <t>Work Area Recovery (WAR)</t>
        </is>
      </c>
      <c r="C18" s="37" t="n">
        <v>0.95</v>
      </c>
      <c r="D18" s="37" t="n">
        <v>0.9399999999999999</v>
      </c>
    </row>
    <row r="19">
      <c r="B19" s="36" t="inlineStr">
        <is>
          <t>Critical Third-Party SaaS</t>
        </is>
      </c>
      <c r="C19" s="37" t="n">
        <v>0.9</v>
      </c>
      <c r="D19" s="37" t="n">
        <v>0.885</v>
      </c>
    </row>
    <row r="20">
      <c r="B20" s="36" t="inlineStr">
        <is>
          <t>Cyber Containment Vault</t>
        </is>
      </c>
      <c r="C20" s="37" t="n">
        <v>0.95</v>
      </c>
      <c r="D20" s="37" t="n">
        <v>0.93</v>
      </c>
    </row>
    <row r="21">
      <c r="B21" s="36" t="inlineStr">
        <is>
          <t>Campus Safety &amp; Evac</t>
        </is>
      </c>
      <c r="C21" s="37" t="n">
        <v>0.98</v>
      </c>
      <c r="D21" s="37" t="n">
        <v>0.982</v>
      </c>
    </row>
    <row r="24">
      <c r="B24" s="38" t="inlineStr">
        <is>
          <t>Incident Severity</t>
        </is>
      </c>
      <c r="C24" s="38" t="inlineStr">
        <is>
          <t>Incidents Active/Drilled</t>
        </is>
      </c>
    </row>
    <row r="25">
      <c r="B25" s="36" t="inlineStr">
        <is>
          <t>Level 1 - Minor / Standby</t>
        </is>
      </c>
      <c r="C25" s="39" t="n">
        <v>14</v>
      </c>
    </row>
    <row r="26">
      <c r="B26" s="36" t="inlineStr">
        <is>
          <t>Level 2 - Localized Disruption</t>
        </is>
      </c>
      <c r="C26" s="39" t="n">
        <v>6</v>
      </c>
    </row>
    <row r="27">
      <c r="B27" s="36" t="inlineStr">
        <is>
          <t>Level 3 - Serious Crisis</t>
        </is>
      </c>
      <c r="C27" s="39" t="n">
        <v>3</v>
      </c>
    </row>
    <row r="28">
      <c r="B28" s="36" t="inlineStr">
        <is>
          <t>Level 4 - Catastrophic Disaster</t>
        </is>
      </c>
      <c r="C28" s="39" t="n">
        <v>1</v>
      </c>
    </row>
    <row r="30" ht="24" customHeight="1">
      <c r="A30" s="40" t="inlineStr">
        <is>
          <t>⚠️ BCMS OPERATIONAL DOMAIN HEALTH &amp; PRIORITY WATCHLIST</t>
        </is>
      </c>
    </row>
    <row r="31" ht="22" customHeight="1">
      <c r="A31" s="3" t="inlineStr">
        <is>
          <t>DOMAIN / BUSINESS UNIT</t>
        </is>
      </c>
      <c r="B31" s="3" t="inlineStr">
        <is>
          <t>COMMAND LEADER</t>
        </is>
      </c>
      <c r="C31" s="3" t="inlineStr">
        <is>
          <t>STATUS</t>
        </is>
      </c>
      <c r="D31" s="3" t="inlineStr">
        <is>
          <t>TARGET RTO</t>
        </is>
      </c>
      <c r="E31" s="3" t="inlineStr">
        <is>
          <t>TESTED RTO</t>
        </is>
      </c>
      <c r="F31" s="3" t="inlineStr">
        <is>
          <t>RTO VARIANCE</t>
        </is>
      </c>
      <c r="G31" s="3" t="inlineStr">
        <is>
          <t>FAILOVER DR RUNBOOK</t>
        </is>
      </c>
      <c r="H31" s="3" t="inlineStr">
        <is>
          <t>CRITICAL VENDOR</t>
        </is>
      </c>
      <c r="I31" s="3" t="inlineStr">
        <is>
          <t>WATCHLIST ACTION REQUIRED</t>
        </is>
      </c>
    </row>
    <row r="32" ht="20" customHeight="1">
      <c r="A32" s="5" t="inlineStr">
        <is>
          <t>Core Payment &amp; Settlement</t>
        </is>
      </c>
      <c r="B32" s="6" t="inlineStr">
        <is>
          <t>B. Gunawan</t>
        </is>
      </c>
      <c r="C32" s="41" t="inlineStr">
        <is>
          <t>Optimal</t>
        </is>
      </c>
      <c r="D32" s="4" t="inlineStr">
        <is>
          <t>0.5 Hrs</t>
        </is>
      </c>
      <c r="E32" s="4" t="inlineStr">
        <is>
          <t>0.4 Hrs</t>
        </is>
      </c>
      <c r="F32" s="4" t="inlineStr">
        <is>
          <t>-20.0%</t>
        </is>
      </c>
      <c r="G32" s="4" t="inlineStr">
        <is>
          <t>RB-PAY-01</t>
        </is>
      </c>
      <c r="H32" s="6" t="inlineStr">
        <is>
          <t>SWIFT / BI-FAST</t>
        </is>
      </c>
      <c r="I32" s="6" t="inlineStr">
        <is>
          <t>Runbook automation verified; next quarterly failover in Q4</t>
        </is>
      </c>
    </row>
    <row r="33" ht="20" customHeight="1">
      <c r="A33" s="8" t="inlineStr">
        <is>
          <t>Retail Banking Mobile App</t>
        </is>
      </c>
      <c r="B33" s="9" t="inlineStr">
        <is>
          <t>S. Rahardjo</t>
        </is>
      </c>
      <c r="C33" s="41" t="inlineStr">
        <is>
          <t>Optimal</t>
        </is>
      </c>
      <c r="D33" s="7" t="inlineStr">
        <is>
          <t>1.0 Hrs</t>
        </is>
      </c>
      <c r="E33" s="7" t="inlineStr">
        <is>
          <t>0.8 Hrs</t>
        </is>
      </c>
      <c r="F33" s="7" t="inlineStr">
        <is>
          <t>-20.0%</t>
        </is>
      </c>
      <c r="G33" s="7" t="inlineStr">
        <is>
          <t>RB-APP-03</t>
        </is>
      </c>
      <c r="H33" s="9" t="inlineStr">
        <is>
          <t>AWS Jakarta</t>
        </is>
      </c>
      <c r="I33" s="9" t="inlineStr">
        <is>
          <t>Active-active multi-region Kubernetes failover nominal</t>
        </is>
      </c>
    </row>
    <row r="34" ht="20" customHeight="1">
      <c r="A34" s="5" t="inlineStr">
        <is>
          <t>Treasury Trading Systems</t>
        </is>
      </c>
      <c r="B34" s="6" t="inlineStr">
        <is>
          <t>H. Wibowo</t>
        </is>
      </c>
      <c r="C34" s="42" t="inlineStr">
        <is>
          <t>In Review</t>
        </is>
      </c>
      <c r="D34" s="4" t="inlineStr">
        <is>
          <t>1.0 Hrs</t>
        </is>
      </c>
      <c r="E34" s="4" t="inlineStr">
        <is>
          <t>1.2 Hrs</t>
        </is>
      </c>
      <c r="F34" s="4" t="inlineStr">
        <is>
          <t>+20.0%</t>
        </is>
      </c>
      <c r="G34" s="4" t="inlineStr">
        <is>
          <t>RB-TRS-02</t>
        </is>
      </c>
      <c r="H34" s="6" t="inlineStr">
        <is>
          <t>Bloomberg / Refinitiv</t>
        </is>
      </c>
      <c r="I34" s="6" t="inlineStr">
        <is>
          <t>Bloomberg direct lease line failover exceeded 1hr SLA by 12 mins</t>
        </is>
      </c>
    </row>
    <row r="35" ht="20" customHeight="1">
      <c r="A35" s="8" t="inlineStr">
        <is>
          <t>Enterprise ERP &amp; SAP S/4</t>
        </is>
      </c>
      <c r="B35" s="9" t="inlineStr">
        <is>
          <t>E. Santoso</t>
        </is>
      </c>
      <c r="C35" s="41" t="inlineStr">
        <is>
          <t>Optimal</t>
        </is>
      </c>
      <c r="D35" s="7" t="inlineStr">
        <is>
          <t>4.0 Hrs</t>
        </is>
      </c>
      <c r="E35" s="7" t="inlineStr">
        <is>
          <t>3.2 Hrs</t>
        </is>
      </c>
      <c r="F35" s="7" t="inlineStr">
        <is>
          <t>-20.0%</t>
        </is>
      </c>
      <c r="G35" s="7" t="inlineStr">
        <is>
          <t>RB-SAP-05</t>
        </is>
      </c>
      <c r="H35" s="9" t="inlineStr">
        <is>
          <t>SAP HANA Cloud</t>
        </is>
      </c>
      <c r="I35" s="9" t="inlineStr">
        <is>
          <t>HANA System Replication automated takeover tested clean</t>
        </is>
      </c>
    </row>
    <row r="36" ht="20" customHeight="1">
      <c r="A36" s="5" t="inlineStr">
        <is>
          <t>Customer Contact Center</t>
        </is>
      </c>
      <c r="B36" s="6" t="inlineStr">
        <is>
          <t>M. Wardhani</t>
        </is>
      </c>
      <c r="C36" s="43" t="inlineStr">
        <is>
          <t>At Risk</t>
        </is>
      </c>
      <c r="D36" s="4" t="inlineStr">
        <is>
          <t>2.0 Hrs</t>
        </is>
      </c>
      <c r="E36" s="4" t="inlineStr">
        <is>
          <t>2.8 Hrs</t>
        </is>
      </c>
      <c r="F36" s="4" t="inlineStr">
        <is>
          <t>+40.0%</t>
        </is>
      </c>
      <c r="G36" s="4" t="inlineStr">
        <is>
          <t>RB-CC-04</t>
        </is>
      </c>
      <c r="H36" s="6" t="inlineStr">
        <is>
          <t>Genesys Cloud</t>
        </is>
      </c>
      <c r="I36" s="6" t="inlineStr">
        <is>
          <t>SIP Trunk auto-reroute to alternate WAR site delayed; patch pending</t>
        </is>
      </c>
    </row>
    <row r="37" ht="20" customHeight="1">
      <c r="A37" s="8" t="inlineStr">
        <is>
          <t>Identity &amp; Active Directory</t>
        </is>
      </c>
      <c r="B37" s="9" t="inlineStr">
        <is>
          <t>R. Hidayat</t>
        </is>
      </c>
      <c r="C37" s="41" t="inlineStr">
        <is>
          <t>Optimal</t>
        </is>
      </c>
      <c r="D37" s="7" t="inlineStr">
        <is>
          <t>0.5 Hrs</t>
        </is>
      </c>
      <c r="E37" s="7" t="inlineStr">
        <is>
          <t>0.3 Hrs</t>
        </is>
      </c>
      <c r="F37" s="7" t="inlineStr">
        <is>
          <t>-40.0%</t>
        </is>
      </c>
      <c r="G37" s="7" t="inlineStr">
        <is>
          <t>RB-IAM-01</t>
        </is>
      </c>
      <c r="H37" s="9" t="inlineStr">
        <is>
          <t>Microsoft Azure</t>
        </is>
      </c>
      <c r="I37" s="9" t="inlineStr">
        <is>
          <t>Forest recovery and air-gapped domain controller operational</t>
        </is>
      </c>
    </row>
    <row r="38" ht="20" customHeight="1">
      <c r="A38" s="5" t="inlineStr">
        <is>
          <t>SWIFT International Gateway</t>
        </is>
      </c>
      <c r="B38" s="6" t="inlineStr">
        <is>
          <t>D. Kusuma</t>
        </is>
      </c>
      <c r="C38" s="41" t="inlineStr">
        <is>
          <t>Optimal</t>
        </is>
      </c>
      <c r="D38" s="4" t="inlineStr">
        <is>
          <t>1.0 Hrs</t>
        </is>
      </c>
      <c r="E38" s="4" t="inlineStr">
        <is>
          <t>0.7 Hrs</t>
        </is>
      </c>
      <c r="F38" s="4" t="inlineStr">
        <is>
          <t>-30.0%</t>
        </is>
      </c>
      <c r="G38" s="4" t="inlineStr">
        <is>
          <t>RB-SWIFT-01</t>
        </is>
      </c>
      <c r="H38" s="6" t="inlineStr">
        <is>
          <t>SWIFT Alliance</t>
        </is>
      </c>
      <c r="I38" s="6" t="inlineStr">
        <is>
          <t>Hardware Security Module (HSM) replication drill passed</t>
        </is>
      </c>
    </row>
    <row r="39" ht="20" customHeight="1">
      <c r="A39" s="8" t="inlineStr">
        <is>
          <t>Supply Chain &amp; Logistics</t>
        </is>
      </c>
      <c r="B39" s="9" t="inlineStr">
        <is>
          <t>A. Pratama</t>
        </is>
      </c>
      <c r="C39" s="42" t="inlineStr">
        <is>
          <t>In Review</t>
        </is>
      </c>
      <c r="D39" s="7" t="inlineStr">
        <is>
          <t>8.0 Hrs</t>
        </is>
      </c>
      <c r="E39" s="7" t="inlineStr">
        <is>
          <t>8.5 Hrs</t>
        </is>
      </c>
      <c r="F39" s="7" t="inlineStr">
        <is>
          <t>+6.2%</t>
        </is>
      </c>
      <c r="G39" s="7" t="inlineStr">
        <is>
          <t>RB-SCM-02</t>
        </is>
      </c>
      <c r="H39" s="9" t="inlineStr">
        <is>
          <t>Oracle SCM Cloud</t>
        </is>
      </c>
      <c r="I39" s="9" t="inlineStr">
        <is>
          <t>Secondary EDI connector took longer than expected to switch</t>
        </is>
      </c>
    </row>
    <row r="40" ht="20" customHeight="1">
      <c r="A40" s="5" t="inlineStr">
        <is>
          <t>Life Safety &amp; Campus WAR</t>
        </is>
      </c>
      <c r="B40" s="6" t="inlineStr">
        <is>
          <t>F. Hakim</t>
        </is>
      </c>
      <c r="C40" s="41" t="inlineStr">
        <is>
          <t>Optimal</t>
        </is>
      </c>
      <c r="D40" s="4" t="inlineStr">
        <is>
          <t>1.0 Hrs</t>
        </is>
      </c>
      <c r="E40" s="4" t="inlineStr">
        <is>
          <t>0.9 Hrs</t>
        </is>
      </c>
      <c r="F40" s="4" t="inlineStr">
        <is>
          <t>-10.0%</t>
        </is>
      </c>
      <c r="G40" s="4" t="inlineStr">
        <is>
          <t>RB-WAR-01</t>
        </is>
      </c>
      <c r="H40" s="6" t="inlineStr">
        <is>
          <t>Cushman &amp; Wakefield</t>
        </is>
      </c>
      <c r="I40" s="6" t="inlineStr">
        <is>
          <t>Emergency generator auto-transfer switch (ATS) engaged in 8 secs</t>
        </is>
      </c>
    </row>
    <row r="41" ht="20" customHeight="1">
      <c r="A41" s="8" t="inlineStr">
        <is>
          <t>Corporate Legal &amp; PR Comms</t>
        </is>
      </c>
      <c r="B41" s="9" t="inlineStr">
        <is>
          <t>L. Wijaya</t>
        </is>
      </c>
      <c r="C41" s="41" t="inlineStr">
        <is>
          <t>Optimal</t>
        </is>
      </c>
      <c r="D41" s="7" t="inlineStr">
        <is>
          <t>2.0 Hrs</t>
        </is>
      </c>
      <c r="E41" s="7" t="inlineStr">
        <is>
          <t>1.5 Hrs</t>
        </is>
      </c>
      <c r="F41" s="7" t="inlineStr">
        <is>
          <t>-25.0%</t>
        </is>
      </c>
      <c r="G41" s="7" t="inlineStr">
        <is>
          <t>RB-COM-01</t>
        </is>
      </c>
      <c r="H41" s="9" t="inlineStr">
        <is>
          <t>Everbridge Mass Comm</t>
        </is>
      </c>
      <c r="I41" s="9" t="inlineStr">
        <is>
          <t>Executive holding statements approved and pre-staged in portal</t>
        </is>
      </c>
    </row>
    <row r="48">
      <c r="B48" s="92" t="inlineStr">
        <is>
          <t>Monthly RTO/RPO Drills &amp; Crisis Preparedness Score (%)</t>
        </is>
      </c>
      <c r="G48" s="92" t="inlineStr">
        <is>
          <t>Business Continuity &amp; Crisis Resilience Index</t>
        </is>
      </c>
    </row>
    <row r="49">
      <c r="B49" s="93" t="inlineStr">
        <is>
          <t>Month</t>
        </is>
      </c>
      <c r="C49" s="93" t="inlineStr">
        <is>
          <t>Target RTO Drill %</t>
        </is>
      </c>
      <c r="D49" s="93" t="inlineStr">
        <is>
          <t>Actual RTO Attainment %</t>
        </is>
      </c>
      <c r="E49" s="93" t="inlineStr">
        <is>
          <t>Emergency Notification Rate %</t>
        </is>
      </c>
      <c r="G49" s="93" t="inlineStr">
        <is>
          <t>Operational Capability Pillar</t>
        </is>
      </c>
      <c r="H49" s="93" t="inlineStr">
        <is>
          <t>Benchmark</t>
        </is>
      </c>
      <c r="I49" s="93" t="inlineStr">
        <is>
          <t>Current Attainment</t>
        </is>
      </c>
    </row>
    <row r="50">
      <c r="B50" s="94" t="inlineStr">
        <is>
          <t>May</t>
        </is>
      </c>
      <c r="C50" s="95" t="n">
        <v>90</v>
      </c>
      <c r="D50" s="95" t="n">
        <v>91.5</v>
      </c>
      <c r="E50" s="95" t="n">
        <v>98</v>
      </c>
      <c r="G50" s="96" t="inlineStr">
        <is>
          <t>ISO 22301 BCM Governance</t>
        </is>
      </c>
      <c r="H50" s="97" t="n">
        <v>4.2</v>
      </c>
      <c r="I50" s="97" t="n">
        <v>4.8</v>
      </c>
    </row>
    <row r="51">
      <c r="B51" s="94" t="inlineStr">
        <is>
          <t>Jun</t>
        </is>
      </c>
      <c r="C51" s="95" t="n">
        <v>92</v>
      </c>
      <c r="D51" s="95" t="n">
        <v>93.2</v>
      </c>
      <c r="E51" s="95" t="n">
        <v>98.5</v>
      </c>
      <c r="G51" s="96" t="inlineStr">
        <is>
          <t>Disaster Recovery Failover</t>
        </is>
      </c>
      <c r="H51" s="97" t="n">
        <v>4.5</v>
      </c>
      <c r="I51" s="97" t="n">
        <v>4.9</v>
      </c>
    </row>
    <row r="52">
      <c r="B52" s="94" t="inlineStr">
        <is>
          <t>Jul</t>
        </is>
      </c>
      <c r="C52" s="95" t="n">
        <v>94</v>
      </c>
      <c r="D52" s="95" t="n">
        <v>95</v>
      </c>
      <c r="E52" s="95" t="n">
        <v>99.09999999999999</v>
      </c>
      <c r="G52" s="96" t="inlineStr">
        <is>
          <t>Critical Supply Chain Backup</t>
        </is>
      </c>
      <c r="H52" s="97" t="n">
        <v>3.8</v>
      </c>
      <c r="I52" s="97" t="n">
        <v>4.3</v>
      </c>
    </row>
    <row r="53">
      <c r="B53" s="94" t="inlineStr">
        <is>
          <t>Aug</t>
        </is>
      </c>
      <c r="C53" s="95" t="n">
        <v>94</v>
      </c>
      <c r="D53" s="95" t="n">
        <v>94.59999999999999</v>
      </c>
      <c r="E53" s="95" t="n">
        <v>98.8</v>
      </c>
      <c r="G53" s="96" t="inlineStr">
        <is>
          <t>Executive War Room Command</t>
        </is>
      </c>
      <c r="H53" s="97" t="n">
        <v>4</v>
      </c>
      <c r="I53" s="97" t="n">
        <v>4.6</v>
      </c>
    </row>
    <row r="54">
      <c r="B54" s="94" t="inlineStr">
        <is>
          <t>Sep</t>
        </is>
      </c>
      <c r="C54" s="95" t="n">
        <v>96</v>
      </c>
      <c r="D54" s="95" t="n">
        <v>97.2</v>
      </c>
      <c r="E54" s="95" t="n">
        <v>99.5</v>
      </c>
      <c r="G54" s="96" t="inlineStr">
        <is>
          <t>Workforce Mass Alert System</t>
        </is>
      </c>
      <c r="H54" s="97" t="n">
        <v>4.2</v>
      </c>
      <c r="I54" s="97" t="n">
        <v>4.7</v>
      </c>
    </row>
    <row r="55">
      <c r="B55" s="94" t="inlineStr">
        <is>
          <t>Oct</t>
        </is>
      </c>
      <c r="C55" s="95" t="n">
        <v>98</v>
      </c>
      <c r="D55" s="95" t="n">
        <v>98.8</v>
      </c>
      <c r="E55" s="95" t="n">
        <v>99.90000000000001</v>
      </c>
      <c r="G55" s="96" t="inlineStr">
        <is>
          <t>Cyber Extortion Protocol</t>
        </is>
      </c>
      <c r="H55" s="97" t="n">
        <v>4</v>
      </c>
      <c r="I55" s="97" t="n">
        <v>4.5</v>
      </c>
    </row>
    <row r="72">
      <c r="B72" s="92" t="inlineStr">
        <is>
          <t>Disaster Recovery Testing &amp; Drill Coverage Trajectory (Systems)</t>
        </is>
      </c>
      <c r="G72" s="92" t="inlineStr">
        <is>
          <t>RTO Drill Deviation (Minutes) vs System Data Loss Risk (RPO)</t>
        </is>
      </c>
    </row>
    <row r="73">
      <c r="B73" s="93" t="inlineStr">
        <is>
          <t>Month</t>
        </is>
      </c>
      <c r="C73" s="93" t="inlineStr">
        <is>
          <t>Tier 0 Mission Critical</t>
        </is>
      </c>
      <c r="D73" s="93" t="inlineStr">
        <is>
          <t>Tier 1 Core Operations</t>
        </is>
      </c>
      <c r="E73" s="93" t="inlineStr">
        <is>
          <t>Tier 2 Business Support</t>
        </is>
      </c>
      <c r="F73" s="93" t="inlineStr">
        <is>
          <t>Tier 3 Archive/Batch</t>
        </is>
      </c>
      <c r="G73" s="93" t="inlineStr">
        <is>
          <t>Critical Asset</t>
        </is>
      </c>
      <c r="H73" s="93" t="inlineStr">
        <is>
          <t>RTO Delta (Min)</t>
        </is>
      </c>
      <c r="I73" s="93" t="inlineStr">
        <is>
          <t>RPO Delta (Min)</t>
        </is>
      </c>
      <c r="J73" s="93" t="inlineStr">
        <is>
          <t>Tier Level</t>
        </is>
      </c>
    </row>
    <row r="74">
      <c r="B74" s="96" t="inlineStr">
        <is>
          <t>May</t>
        </is>
      </c>
      <c r="C74" s="100" t="n">
        <v>45</v>
      </c>
      <c r="D74" s="100" t="n">
        <v>110</v>
      </c>
      <c r="E74" s="100" t="n">
        <v>185</v>
      </c>
      <c r="F74" s="100" t="n">
        <v>240</v>
      </c>
      <c r="G74" s="96" t="inlineStr">
        <is>
          <t>Core Ledger Db</t>
        </is>
      </c>
      <c r="H74" s="101" t="n">
        <v>2</v>
      </c>
      <c r="I74" s="101" t="n">
        <v>0.5</v>
      </c>
      <c r="J74" s="100" t="n">
        <v>1</v>
      </c>
    </row>
    <row r="75">
      <c r="B75" s="96" t="inlineStr">
        <is>
          <t>Jun</t>
        </is>
      </c>
      <c r="C75" s="100" t="n">
        <v>48</v>
      </c>
      <c r="D75" s="100" t="n">
        <v>118</v>
      </c>
      <c r="E75" s="100" t="n">
        <v>195</v>
      </c>
      <c r="F75" s="100" t="n">
        <v>255</v>
      </c>
      <c r="G75" s="96" t="inlineStr">
        <is>
          <t>Payment Switch</t>
        </is>
      </c>
      <c r="H75" s="101" t="n">
        <v>1.5</v>
      </c>
      <c r="I75" s="101" t="n">
        <v>0.2</v>
      </c>
      <c r="J75" s="100" t="n">
        <v>1</v>
      </c>
    </row>
    <row r="76">
      <c r="B76" s="96" t="inlineStr">
        <is>
          <t>Jul</t>
        </is>
      </c>
      <c r="C76" s="100" t="n">
        <v>52</v>
      </c>
      <c r="D76" s="100" t="n">
        <v>128</v>
      </c>
      <c r="E76" s="100" t="n">
        <v>210</v>
      </c>
      <c r="F76" s="100" t="n">
        <v>270</v>
      </c>
      <c r="G76" s="96" t="inlineStr">
        <is>
          <t>Card Settlement</t>
        </is>
      </c>
      <c r="H76" s="101" t="n">
        <v>4</v>
      </c>
      <c r="I76" s="101" t="n">
        <v>1.2</v>
      </c>
      <c r="J76" s="100" t="n">
        <v>2</v>
      </c>
    </row>
    <row r="77">
      <c r="B77" s="96" t="inlineStr">
        <is>
          <t>Aug</t>
        </is>
      </c>
      <c r="C77" s="100" t="n">
        <v>52</v>
      </c>
      <c r="D77" s="100" t="n">
        <v>126</v>
      </c>
      <c r="E77" s="100" t="n">
        <v>208</v>
      </c>
      <c r="F77" s="100" t="n">
        <v>268</v>
      </c>
      <c r="G77" s="96" t="inlineStr">
        <is>
          <t>Internet Banking Portal</t>
        </is>
      </c>
      <c r="H77" s="101" t="n">
        <v>3.2</v>
      </c>
      <c r="I77" s="101" t="n">
        <v>0.8</v>
      </c>
      <c r="J77" s="100" t="n">
        <v>2</v>
      </c>
    </row>
    <row r="78">
      <c r="B78" s="96" t="inlineStr">
        <is>
          <t>Sep</t>
        </is>
      </c>
      <c r="C78" s="100" t="n">
        <v>58</v>
      </c>
      <c r="D78" s="100" t="n">
        <v>140</v>
      </c>
      <c r="E78" s="100" t="n">
        <v>225</v>
      </c>
      <c r="F78" s="100" t="n">
        <v>290</v>
      </c>
      <c r="G78" s="96" t="inlineStr">
        <is>
          <t>Enterprise CRM</t>
        </is>
      </c>
      <c r="H78" s="101" t="n">
        <v>8.5</v>
      </c>
      <c r="I78" s="101" t="n">
        <v>3.5</v>
      </c>
      <c r="J78" s="100" t="n">
        <v>3</v>
      </c>
    </row>
    <row r="79">
      <c r="B79" s="96" t="inlineStr">
        <is>
          <t>Oct</t>
        </is>
      </c>
      <c r="C79" s="100" t="n">
        <v>64</v>
      </c>
      <c r="D79" s="100" t="n">
        <v>155</v>
      </c>
      <c r="E79" s="100" t="n">
        <v>245</v>
      </c>
      <c r="F79" s="100" t="n">
        <v>315</v>
      </c>
      <c r="G79" s="96" t="inlineStr">
        <is>
          <t>Corporate Data Lake</t>
        </is>
      </c>
      <c r="H79" s="101" t="n">
        <v>14</v>
      </c>
      <c r="I79" s="101" t="n">
        <v>8</v>
      </c>
      <c r="J79" s="100" t="n">
        <v>3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K9:M9"/>
    <mergeCell ref="E5:G5"/>
    <mergeCell ref="K5:M5"/>
    <mergeCell ref="H5:J5"/>
    <mergeCell ref="K10:M11"/>
    <mergeCell ref="A30:N30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26" customWidth="1" min="3" max="3"/>
    <col width="25" customWidth="1" min="4" max="4"/>
    <col width="26" customWidth="1" min="5" max="5"/>
    <col width="18" customWidth="1" min="6" max="6"/>
    <col width="18" customWidth="1" min="7" max="7"/>
    <col width="20" customWidth="1" min="8" max="8"/>
    <col width="18" customWidth="1" min="9" max="9"/>
    <col width="28" customWidth="1" min="10" max="10"/>
    <col width="18" customWidth="1" min="11" max="11"/>
  </cols>
  <sheetData>
    <row r="1" ht="28" customHeight="1">
      <c r="A1" s="44" t="inlineStr">
        <is>
          <t>📊 BUSINESS IMPACT ANALYSIS (BIA) &amp; RECOVERY TIME OBJECTIVES</t>
        </is>
      </c>
    </row>
    <row r="2">
      <c r="A2" s="2" t="inlineStr">
        <is>
          <t>Tier classification, financial impact per downtime hour, MTD tolerance, and tested RTO compliance.</t>
        </is>
      </c>
    </row>
    <row r="4" ht="18" customHeight="1">
      <c r="A4" s="45" t="inlineStr">
        <is>
          <t>TIER 0/1 CRITICAL PROCESSES</t>
        </is>
      </c>
      <c r="B4" s="98" t="n"/>
      <c r="C4" s="45" t="inlineStr">
        <is>
          <t>TOTAL HOURLY DISRUPTION RISK</t>
        </is>
      </c>
      <c r="D4" s="98" t="n"/>
      <c r="E4" s="45" t="inlineStr">
        <is>
          <t>BIA RTO COMPLIANCE RATE</t>
        </is>
      </c>
      <c r="F4" s="98" t="n"/>
      <c r="G4" s="45" t="inlineStr">
        <is>
          <t>AVERAGE TESTED RTO</t>
        </is>
      </c>
      <c r="H4" s="99" t="n"/>
      <c r="I4" s="99" t="n"/>
      <c r="J4" s="99" t="n"/>
      <c r="K4" s="98" t="n"/>
    </row>
    <row r="5" ht="22" customHeight="1">
      <c r="A5" s="47">
        <f>COUNTIF(C8:C22,"*Tier 0*")+COUNTIF(C8:C22,"*Tier 1*")</f>
        <v/>
      </c>
      <c r="B5" s="98" t="n"/>
      <c r="C5" s="48">
        <f>SUM(D8:D22)</f>
        <v/>
      </c>
      <c r="D5" s="98" t="n"/>
      <c r="E5" s="49">
        <f>COUNTIF(I8:I22,"Compliant")/COUNTA(I8:I22)</f>
        <v/>
      </c>
      <c r="F5" s="98" t="n"/>
      <c r="G5" s="50">
        <f>AVERAGE(H8:H22)</f>
        <v/>
      </c>
      <c r="H5" s="99" t="n"/>
      <c r="I5" s="99" t="n"/>
      <c r="J5" s="99" t="n"/>
      <c r="K5" s="98" t="n"/>
    </row>
    <row r="7" ht="24" customHeight="1">
      <c r="A7" s="3" t="inlineStr">
        <is>
          <t>PROCESS ID</t>
        </is>
      </c>
      <c r="B7" s="3" t="inlineStr">
        <is>
          <t>BUSINESS FUNCTION / SYSTEM</t>
        </is>
      </c>
      <c r="C7" s="3" t="inlineStr">
        <is>
          <t>PROCESS TIER</t>
        </is>
      </c>
      <c r="D7" s="3" t="inlineStr">
        <is>
          <t>HOURLY REVENUE IMPACT ($)</t>
        </is>
      </c>
      <c r="E7" s="3" t="inlineStr">
        <is>
          <t>MAX TOLERABLE DOWNTIME (HRS)</t>
        </is>
      </c>
      <c r="F7" s="3" t="inlineStr">
        <is>
          <t>TARGET RTO (HRS)</t>
        </is>
      </c>
      <c r="G7" s="3" t="inlineStr">
        <is>
          <t>TARGET RPO (MINS)</t>
        </is>
      </c>
      <c r="H7" s="3" t="inlineStr">
        <is>
          <t>LAST TESTED RTO (HRS)</t>
        </is>
      </c>
      <c r="I7" s="3" t="inlineStr">
        <is>
          <t>RTO COMPLIANCE</t>
        </is>
      </c>
      <c r="J7" s="3" t="inlineStr">
        <is>
          <t>CRITICAL SYSTEM DEPENDENCY</t>
        </is>
      </c>
      <c r="K7" s="3" t="inlineStr">
        <is>
          <t>DISASTER PROCESS OWNER</t>
        </is>
      </c>
    </row>
    <row r="8" ht="20" customHeight="1">
      <c r="A8" s="6" t="inlineStr">
        <is>
          <t>BIA-001</t>
        </is>
      </c>
      <c r="B8" s="6" t="inlineStr">
        <is>
          <t>Core Payment &amp; Card Settlement</t>
        </is>
      </c>
      <c r="C8" s="6" t="inlineStr">
        <is>
          <t>Tier 0 - Mission Critical</t>
        </is>
      </c>
      <c r="D8" s="51" t="n">
        <v>250000</v>
      </c>
      <c r="E8" s="52" t="n">
        <v>1</v>
      </c>
      <c r="F8" s="52" t="n">
        <v>0.5</v>
      </c>
      <c r="G8" s="4" t="n">
        <v>0</v>
      </c>
      <c r="H8" s="52" t="n">
        <v>0.4</v>
      </c>
      <c r="I8" s="41">
        <f>IF(H8&lt;=F8,"Compliant","At Risk")</f>
        <v/>
      </c>
      <c r="J8" s="6" t="inlineStr">
        <is>
          <t>Mainframe &amp; HSM Cluster</t>
        </is>
      </c>
      <c r="K8" s="6" t="inlineStr">
        <is>
          <t>B. Gunawan</t>
        </is>
      </c>
    </row>
    <row r="9" ht="20" customHeight="1">
      <c r="A9" s="9" t="inlineStr">
        <is>
          <t>BIA-002</t>
        </is>
      </c>
      <c r="B9" s="9" t="inlineStr">
        <is>
          <t>Mobile Banking Digital Portal</t>
        </is>
      </c>
      <c r="C9" s="9" t="inlineStr">
        <is>
          <t>Tier 0 - Mission Critical</t>
        </is>
      </c>
      <c r="D9" s="53" t="n">
        <v>180000</v>
      </c>
      <c r="E9" s="53" t="n">
        <v>2</v>
      </c>
      <c r="F9" s="54" t="n">
        <v>1</v>
      </c>
      <c r="G9" s="7" t="n">
        <v>5</v>
      </c>
      <c r="H9" s="54" t="n">
        <v>0.8</v>
      </c>
      <c r="I9" s="41">
        <f>IF(H9&lt;=F9,"Compliant","At Risk")</f>
        <v/>
      </c>
      <c r="J9" s="9" t="inlineStr">
        <is>
          <t>EKS Kubernetes Cluster</t>
        </is>
      </c>
      <c r="K9" s="9" t="inlineStr">
        <is>
          <t>S. Rahardjo</t>
        </is>
      </c>
    </row>
    <row r="10" ht="20" customHeight="1">
      <c r="A10" s="6" t="inlineStr">
        <is>
          <t>BIA-003</t>
        </is>
      </c>
      <c r="B10" s="6" t="inlineStr">
        <is>
          <t>Corporate Treasury &amp; FX Trading</t>
        </is>
      </c>
      <c r="C10" s="6" t="inlineStr">
        <is>
          <t>Tier 1 - Business Critical</t>
        </is>
      </c>
      <c r="D10" s="51" t="n">
        <v>150000</v>
      </c>
      <c r="E10" s="51" t="n">
        <v>2</v>
      </c>
      <c r="F10" s="52" t="n">
        <v>1</v>
      </c>
      <c r="G10" s="4" t="n">
        <v>1</v>
      </c>
      <c r="H10" s="51" t="n">
        <v>1.2</v>
      </c>
      <c r="I10" s="41">
        <f>IF(H10&lt;=F10,"Compliant","At Risk")</f>
        <v/>
      </c>
      <c r="J10" s="6" t="inlineStr">
        <is>
          <t>Bloomberg &amp; Refinitiv Feeds</t>
        </is>
      </c>
      <c r="K10" s="6" t="inlineStr">
        <is>
          <t>H. Wibowo</t>
        </is>
      </c>
    </row>
    <row r="11" ht="20" customHeight="1">
      <c r="A11" s="9" t="inlineStr">
        <is>
          <t>BIA-004</t>
        </is>
      </c>
      <c r="B11" s="9" t="inlineStr">
        <is>
          <t>SWIFT Wire Remittance Network</t>
        </is>
      </c>
      <c r="C11" s="9" t="inlineStr">
        <is>
          <t>Tier 0 - Mission Critical</t>
        </is>
      </c>
      <c r="D11" s="53" t="n">
        <v>120000</v>
      </c>
      <c r="E11" s="53" t="n">
        <v>2</v>
      </c>
      <c r="F11" s="54" t="n">
        <v>1</v>
      </c>
      <c r="G11" s="7" t="n">
        <v>0</v>
      </c>
      <c r="H11" s="54" t="n">
        <v>0.7</v>
      </c>
      <c r="I11" s="41">
        <f>IF(H11&lt;=F11,"Compliant","At Risk")</f>
        <v/>
      </c>
      <c r="J11" s="9" t="inlineStr">
        <is>
          <t>SWIFT Alliance Gateway</t>
        </is>
      </c>
      <c r="K11" s="9" t="inlineStr">
        <is>
          <t>D. Kusuma</t>
        </is>
      </c>
    </row>
    <row r="12" ht="20" customHeight="1">
      <c r="A12" s="6" t="inlineStr">
        <is>
          <t>BIA-005</t>
        </is>
      </c>
      <c r="B12" s="6" t="inlineStr">
        <is>
          <t>ATM Switch &amp; Processing Grid</t>
        </is>
      </c>
      <c r="C12" s="6" t="inlineStr">
        <is>
          <t>Tier 1 - Business Critical</t>
        </is>
      </c>
      <c r="D12" s="51" t="n">
        <v>85000</v>
      </c>
      <c r="E12" s="51" t="n">
        <v>3</v>
      </c>
      <c r="F12" s="51" t="n">
        <v>1.5</v>
      </c>
      <c r="G12" s="4" t="n">
        <v>5</v>
      </c>
      <c r="H12" s="51" t="n">
        <v>1.1</v>
      </c>
      <c r="I12" s="41">
        <f>IF(H12&lt;=F12,"Compliant","At Risk")</f>
        <v/>
      </c>
      <c r="J12" s="6" t="inlineStr">
        <is>
          <t>Base24 Transaction Switch</t>
        </is>
      </c>
      <c r="K12" s="6" t="inlineStr">
        <is>
          <t>I. Setiawan</t>
        </is>
      </c>
    </row>
    <row r="13" ht="20" customHeight="1">
      <c r="A13" s="9" t="inlineStr">
        <is>
          <t>BIA-006</t>
        </is>
      </c>
      <c r="B13" s="9" t="inlineStr">
        <is>
          <t>Enterprise ERP &amp; SAP S/4HANA</t>
        </is>
      </c>
      <c r="C13" s="9" t="inlineStr">
        <is>
          <t>Tier 1 - Business Critical</t>
        </is>
      </c>
      <c r="D13" s="53" t="n">
        <v>75000</v>
      </c>
      <c r="E13" s="53" t="n">
        <v>6</v>
      </c>
      <c r="F13" s="53" t="n">
        <v>4</v>
      </c>
      <c r="G13" s="7" t="n">
        <v>15</v>
      </c>
      <c r="H13" s="53" t="n">
        <v>3.2</v>
      </c>
      <c r="I13" s="41">
        <f>IF(H13&lt;=F13,"Compliant","At Risk")</f>
        <v/>
      </c>
      <c r="J13" s="9" t="inlineStr">
        <is>
          <t>SAP HANA System Repl</t>
        </is>
      </c>
      <c r="K13" s="9" t="inlineStr">
        <is>
          <t>E. Santoso</t>
        </is>
      </c>
    </row>
    <row r="14" ht="20" customHeight="1">
      <c r="A14" s="6" t="inlineStr">
        <is>
          <t>BIA-007</t>
        </is>
      </c>
      <c r="B14" s="6" t="inlineStr">
        <is>
          <t>Customer Support Call Center</t>
        </is>
      </c>
      <c r="C14" s="6" t="inlineStr">
        <is>
          <t>Tier 1 - Business Critical</t>
        </is>
      </c>
      <c r="D14" s="51" t="n">
        <v>45000</v>
      </c>
      <c r="E14" s="51" t="n">
        <v>4</v>
      </c>
      <c r="F14" s="51" t="n">
        <v>2</v>
      </c>
      <c r="G14" s="4" t="n">
        <v>30</v>
      </c>
      <c r="H14" s="51" t="n">
        <v>2.8</v>
      </c>
      <c r="I14" s="41">
        <f>IF(H14&lt;=F14,"Compliant","At Risk")</f>
        <v/>
      </c>
      <c r="J14" s="6" t="inlineStr">
        <is>
          <t>Genesys Cloud Contact Ctr</t>
        </is>
      </c>
      <c r="K14" s="6" t="inlineStr">
        <is>
          <t>M. Wardhani</t>
        </is>
      </c>
    </row>
    <row r="15" ht="20" customHeight="1">
      <c r="A15" s="9" t="inlineStr">
        <is>
          <t>BIA-008</t>
        </is>
      </c>
      <c r="B15" s="9" t="inlineStr">
        <is>
          <t>Identity Directory &amp; SSO (AD)</t>
        </is>
      </c>
      <c r="C15" s="9" t="inlineStr">
        <is>
          <t>Tier 0 - Mission Critical</t>
        </is>
      </c>
      <c r="D15" s="53" t="n">
        <v>90000</v>
      </c>
      <c r="E15" s="54" t="n">
        <v>1</v>
      </c>
      <c r="F15" s="54" t="n">
        <v>0.5</v>
      </c>
      <c r="G15" s="7" t="n">
        <v>0</v>
      </c>
      <c r="H15" s="54" t="n">
        <v>0.3</v>
      </c>
      <c r="I15" s="41">
        <f>IF(H15&lt;=F15,"Compliant","At Risk")</f>
        <v/>
      </c>
      <c r="J15" s="9" t="inlineStr">
        <is>
          <t>Active Directory &amp; CyberArk</t>
        </is>
      </c>
      <c r="K15" s="9" t="inlineStr">
        <is>
          <t>R. Hidayat</t>
        </is>
      </c>
    </row>
    <row r="16" ht="20" customHeight="1">
      <c r="A16" s="6" t="inlineStr">
        <is>
          <t>BIA-009</t>
        </is>
      </c>
      <c r="B16" s="6" t="inlineStr">
        <is>
          <t>Enterprise Data Warehouse &amp; BI</t>
        </is>
      </c>
      <c r="C16" s="6" t="inlineStr">
        <is>
          <t>Tier 2 - Non-Critical</t>
        </is>
      </c>
      <c r="D16" s="51" t="n">
        <v>20000</v>
      </c>
      <c r="E16" s="51" t="n">
        <v>24</v>
      </c>
      <c r="F16" s="51" t="n">
        <v>12</v>
      </c>
      <c r="G16" s="4" t="n">
        <v>120</v>
      </c>
      <c r="H16" s="51" t="n">
        <v>10.5</v>
      </c>
      <c r="I16" s="41">
        <f>IF(H16&lt;=F16,"Compliant","At Risk")</f>
        <v/>
      </c>
      <c r="J16" s="6" t="inlineStr">
        <is>
          <t>BigQuery &amp; Cloud Composer</t>
        </is>
      </c>
      <c r="K16" s="6" t="inlineStr">
        <is>
          <t>T. Prasetyo</t>
        </is>
      </c>
    </row>
    <row r="17" ht="20" customHeight="1">
      <c r="A17" s="9" t="inlineStr">
        <is>
          <t>BIA-010</t>
        </is>
      </c>
      <c r="B17" s="9" t="inlineStr">
        <is>
          <t>Supply Chain Warehouse Ops</t>
        </is>
      </c>
      <c r="C17" s="9" t="inlineStr">
        <is>
          <t>Tier 2 - Non-Critical</t>
        </is>
      </c>
      <c r="D17" s="53" t="n">
        <v>35000</v>
      </c>
      <c r="E17" s="53" t="n">
        <v>12</v>
      </c>
      <c r="F17" s="53" t="n">
        <v>8</v>
      </c>
      <c r="G17" s="7" t="n">
        <v>60</v>
      </c>
      <c r="H17" s="53" t="n">
        <v>8.5</v>
      </c>
      <c r="I17" s="41">
        <f>IF(H17&lt;=F17,"Compliant","At Risk")</f>
        <v/>
      </c>
      <c r="J17" s="9" t="inlineStr">
        <is>
          <t>Oracle WMS Cloud</t>
        </is>
      </c>
      <c r="K17" s="9" t="inlineStr">
        <is>
          <t>A. Pratama</t>
        </is>
      </c>
    </row>
    <row r="18" ht="20" customHeight="1">
      <c r="A18" s="6" t="inlineStr">
        <is>
          <t>BIA-011</t>
        </is>
      </c>
      <c r="B18" s="6" t="inlineStr">
        <is>
          <t>Loan Origination &amp; Underwriting</t>
        </is>
      </c>
      <c r="C18" s="6" t="inlineStr">
        <is>
          <t>Tier 1 - Business Critical</t>
        </is>
      </c>
      <c r="D18" s="51" t="n">
        <v>60000</v>
      </c>
      <c r="E18" s="51" t="n">
        <v>8</v>
      </c>
      <c r="F18" s="51" t="n">
        <v>4</v>
      </c>
      <c r="G18" s="4" t="n">
        <v>30</v>
      </c>
      <c r="H18" s="51" t="n">
        <v>3.8</v>
      </c>
      <c r="I18" s="41">
        <f>IF(H18&lt;=F18,"Compliant","At Risk")</f>
        <v/>
      </c>
      <c r="J18" s="6" t="inlineStr">
        <is>
          <t>Fintech Microservices Engine</t>
        </is>
      </c>
      <c r="K18" s="6" t="inlineStr">
        <is>
          <t>V. Anggraini</t>
        </is>
      </c>
    </row>
    <row r="19" ht="20" customHeight="1">
      <c r="A19" s="9" t="inlineStr">
        <is>
          <t>BIA-012</t>
        </is>
      </c>
      <c r="B19" s="9" t="inlineStr">
        <is>
          <t>Legal Regulatory Reporting Engine</t>
        </is>
      </c>
      <c r="C19" s="9" t="inlineStr">
        <is>
          <t>Tier 1 - Business Critical</t>
        </is>
      </c>
      <c r="D19" s="53" t="n">
        <v>50000</v>
      </c>
      <c r="E19" s="53" t="n">
        <v>12</v>
      </c>
      <c r="F19" s="53" t="n">
        <v>6</v>
      </c>
      <c r="G19" s="7" t="n">
        <v>60</v>
      </c>
      <c r="H19" s="53" t="n">
        <v>5.2</v>
      </c>
      <c r="I19" s="41">
        <f>IF(H19&lt;=F19,"Compliant","At Risk")</f>
        <v/>
      </c>
      <c r="J19" s="9" t="inlineStr">
        <is>
          <t>RegTech OJK Reporting DB</t>
        </is>
      </c>
      <c r="K19" s="9" t="inlineStr">
        <is>
          <t>L. Wijaya</t>
        </is>
      </c>
    </row>
    <row r="20" ht="20" customHeight="1">
      <c r="A20" s="6" t="inlineStr">
        <is>
          <t>BIA-013</t>
        </is>
      </c>
      <c r="B20" s="6" t="inlineStr">
        <is>
          <t>Corporate Email &amp; Office 365</t>
        </is>
      </c>
      <c r="C20" s="6" t="inlineStr">
        <is>
          <t>Tier 2 - Non-Critical</t>
        </is>
      </c>
      <c r="D20" s="51" t="n">
        <v>15000</v>
      </c>
      <c r="E20" s="51" t="n">
        <v>24</v>
      </c>
      <c r="F20" s="51" t="n">
        <v>8</v>
      </c>
      <c r="G20" s="4" t="n">
        <v>60</v>
      </c>
      <c r="H20" s="51" t="n">
        <v>4.5</v>
      </c>
      <c r="I20" s="41">
        <f>IF(H20&lt;=F20,"Compliant","At Risk")</f>
        <v/>
      </c>
      <c r="J20" s="6" t="inlineStr">
        <is>
          <t>Microsoft M365 Cloud</t>
        </is>
      </c>
      <c r="K20" s="6" t="inlineStr">
        <is>
          <t>C. Chandra</t>
        </is>
      </c>
    </row>
    <row r="21" ht="20" customHeight="1">
      <c r="A21" s="9" t="inlineStr">
        <is>
          <t>BIA-014</t>
        </is>
      </c>
      <c r="B21" s="9" t="inlineStr">
        <is>
          <t>Campus Life Safety &amp; Security</t>
        </is>
      </c>
      <c r="C21" s="9" t="inlineStr">
        <is>
          <t>Tier 0 - Mission Critical</t>
        </is>
      </c>
      <c r="D21" s="53" t="n">
        <v>5000</v>
      </c>
      <c r="E21" s="54" t="n">
        <v>1</v>
      </c>
      <c r="F21" s="54" t="n">
        <v>0.5</v>
      </c>
      <c r="G21" s="7" t="n">
        <v>0</v>
      </c>
      <c r="H21" s="54" t="n">
        <v>0.4</v>
      </c>
      <c r="I21" s="41">
        <f>IF(H21&lt;=F21,"Compliant","At Risk")</f>
        <v/>
      </c>
      <c r="J21" s="9" t="inlineStr">
        <is>
          <t>BMS &amp; Access Control Grid</t>
        </is>
      </c>
      <c r="K21" s="9" t="inlineStr">
        <is>
          <t>F. Hakim</t>
        </is>
      </c>
    </row>
    <row r="22" ht="20" customHeight="1">
      <c r="A22" s="6" t="inlineStr">
        <is>
          <t>BIA-015</t>
        </is>
      </c>
      <c r="B22" s="6" t="inlineStr">
        <is>
          <t>Payroll &amp; Compensation Engine</t>
        </is>
      </c>
      <c r="C22" s="6" t="inlineStr">
        <is>
          <t>Tier 2 - Non-Critical</t>
        </is>
      </c>
      <c r="D22" s="51" t="n">
        <v>10000</v>
      </c>
      <c r="E22" s="51" t="n">
        <v>48</v>
      </c>
      <c r="F22" s="51" t="n">
        <v>24</v>
      </c>
      <c r="G22" s="4" t="n">
        <v>240</v>
      </c>
      <c r="H22" s="51" t="n">
        <v>18</v>
      </c>
      <c r="I22" s="41">
        <f>IF(H22&lt;=F22,"Compliant","At Risk")</f>
        <v/>
      </c>
      <c r="J22" s="6" t="inlineStr">
        <is>
          <t>Workday HCM SaaS</t>
        </is>
      </c>
      <c r="K22" s="6" t="inlineStr">
        <is>
          <t>N. Permata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5" customWidth="1" min="3" max="3"/>
    <col width="30" customWidth="1" min="4" max="4"/>
    <col width="22" customWidth="1" min="5" max="5"/>
    <col width="22" customWidth="1" min="6" max="6"/>
    <col width="28" customWidth="1" min="7" max="7"/>
    <col width="32" customWidth="1" min="8" max="8"/>
    <col width="22" customWidth="1" min="9" max="9"/>
    <col width="18" customWidth="1" min="10" max="10"/>
    <col width="18" customWidth="1" min="11" max="11"/>
  </cols>
  <sheetData>
    <row r="1" ht="28" customHeight="1">
      <c r="A1" s="44" t="inlineStr">
        <is>
          <t>🏢 WORK AREA RECOVERY (WAR) &amp; ALTERNATE SITE LOGISTICS</t>
        </is>
      </c>
    </row>
    <row r="2">
      <c r="A2" s="2" t="inlineStr">
        <is>
          <t>Standby disaster command seats, satellite backhauls, fuel autonomy, and physical facility readiness.</t>
        </is>
      </c>
    </row>
    <row r="4" ht="18" customHeight="1">
      <c r="A4" s="45" t="inlineStr">
        <is>
          <t>TOTAL PRIMARY SEAT CAPACITY</t>
        </is>
      </c>
      <c r="B4" s="98" t="n"/>
      <c r="C4" s="45" t="inlineStr">
        <is>
          <t>TOTAL DR READY SEATS</t>
        </is>
      </c>
      <c r="D4" s="98" t="n"/>
      <c r="E4" s="45" t="inlineStr">
        <is>
          <t>OVERALL SEAT READINESS RATE</t>
        </is>
      </c>
      <c r="F4" s="98" t="n"/>
      <c r="G4" s="45" t="inlineStr">
        <is>
          <t>AVERAGE GENERATOR AUTONOMY</t>
        </is>
      </c>
      <c r="H4" s="99" t="n"/>
      <c r="I4" s="99" t="n"/>
      <c r="J4" s="99" t="n"/>
      <c r="K4" s="98" t="n"/>
    </row>
    <row r="5" ht="22" customHeight="1">
      <c r="A5" s="55">
        <f>SUM(E8:E17)</f>
        <v/>
      </c>
      <c r="B5" s="98" t="n"/>
      <c r="C5" s="55">
        <f>SUM(F8:F17)</f>
        <v/>
      </c>
      <c r="D5" s="98" t="n"/>
      <c r="E5" s="49">
        <f>SUM(F8:F17)/SUM(E8:E17)</f>
        <v/>
      </c>
      <c r="F5" s="98" t="n"/>
      <c r="G5" s="50">
        <f>AVERAGE(H8:H17)</f>
        <v/>
      </c>
      <c r="H5" s="99" t="n"/>
      <c r="I5" s="99" t="n"/>
      <c r="J5" s="99" t="n"/>
      <c r="K5" s="98" t="n"/>
    </row>
    <row r="7" ht="24" customHeight="1">
      <c r="A7" s="3" t="inlineStr">
        <is>
          <t>SITE ID</t>
        </is>
      </c>
      <c r="B7" s="3" t="inlineStr">
        <is>
          <t>ALTERNATE FACILITY NAME</t>
        </is>
      </c>
      <c r="C7" s="3" t="inlineStr">
        <is>
          <t>GEOGRAPHIC LOCATION</t>
        </is>
      </c>
      <c r="D7" s="3" t="inlineStr">
        <is>
          <t>FACILITY PURPOSE</t>
        </is>
      </c>
      <c r="E7" s="3" t="inlineStr">
        <is>
          <t>PRIMARY SEATS CAPACITY</t>
        </is>
      </c>
      <c r="F7" s="3" t="inlineStr">
        <is>
          <t>DR SEATS CONFIGURED</t>
        </is>
      </c>
      <c r="G7" s="3" t="inlineStr">
        <is>
          <t>NETWORK DUAL FIBER / STARLINK</t>
        </is>
      </c>
      <c r="H7" s="3" t="inlineStr">
        <is>
          <t>POWER &amp; GENERATOR AUTONOMY (HRS)</t>
        </is>
      </c>
      <c r="I7" s="3" t="inlineStr">
        <is>
          <t>LAST PHYSICAL AUDIT DATE</t>
        </is>
      </c>
      <c r="J7" s="3" t="inlineStr">
        <is>
          <t>READINESS STATUS</t>
        </is>
      </c>
      <c r="K7" s="3" t="inlineStr">
        <is>
          <t>FACILITY LEAD</t>
        </is>
      </c>
    </row>
    <row r="8" ht="20" customHeight="1">
      <c r="A8" s="6" t="inlineStr">
        <is>
          <t>WAR-01</t>
        </is>
      </c>
      <c r="B8" s="6" t="inlineStr">
        <is>
          <t>Cikarang Disaster Command Hub</t>
        </is>
      </c>
      <c r="C8" s="6" t="inlineStr">
        <is>
          <t>Cikarang Delta Silicon</t>
        </is>
      </c>
      <c r="D8" s="6" t="inlineStr">
        <is>
          <t>Datacenter &amp; Executive Command</t>
        </is>
      </c>
      <c r="E8" s="4" t="n">
        <v>250</v>
      </c>
      <c r="F8" s="4" t="n">
        <v>250</v>
      </c>
      <c r="G8" s="6" t="inlineStr">
        <is>
          <t>Dual Dark Fiber + Starlink</t>
        </is>
      </c>
      <c r="H8" s="4" t="n">
        <v>72</v>
      </c>
      <c r="I8" s="6" t="inlineStr">
        <is>
          <t>2026-08-15</t>
        </is>
      </c>
      <c r="J8" s="41">
        <f>IF(F8/E8&gt;=0.9,"Optimal","In Review")</f>
        <v/>
      </c>
      <c r="K8" s="6" t="inlineStr">
        <is>
          <t>K. Sudirman</t>
        </is>
      </c>
    </row>
    <row r="9" ht="20" customHeight="1">
      <c r="A9" s="9" t="inlineStr">
        <is>
          <t>WAR-02</t>
        </is>
      </c>
      <c r="B9" s="9" t="inlineStr">
        <is>
          <t>Sentul Resiliency Center</t>
        </is>
      </c>
      <c r="C9" s="9" t="inlineStr">
        <is>
          <t>Sentul City Highlands</t>
        </is>
      </c>
      <c r="D9" s="9" t="inlineStr">
        <is>
          <t>Trading Floor &amp; Operations WAR</t>
        </is>
      </c>
      <c r="E9" s="7" t="n">
        <v>180</v>
      </c>
      <c r="F9" s="7" t="n">
        <v>180</v>
      </c>
      <c r="G9" s="9" t="inlineStr">
        <is>
          <t>Dual 10G Fiber + Microwave</t>
        </is>
      </c>
      <c r="H9" s="7" t="n">
        <v>48</v>
      </c>
      <c r="I9" s="9" t="inlineStr">
        <is>
          <t>2026-09-02</t>
        </is>
      </c>
      <c r="J9" s="41">
        <f>IF(F9/E9&gt;=0.9,"Optimal","In Review")</f>
        <v/>
      </c>
      <c r="K9" s="9" t="inlineStr">
        <is>
          <t>W. Supratman</t>
        </is>
      </c>
    </row>
    <row r="10" ht="20" customHeight="1">
      <c r="A10" s="6" t="inlineStr">
        <is>
          <t>WAR-03</t>
        </is>
      </c>
      <c r="B10" s="6" t="inlineStr">
        <is>
          <t>BSD Smart Recovery Center</t>
        </is>
      </c>
      <c r="C10" s="6" t="inlineStr">
        <is>
          <t>BSD City Tangerang</t>
        </is>
      </c>
      <c r="D10" s="6" t="inlineStr">
        <is>
          <t>Retail Banking &amp; Contact Center</t>
        </is>
      </c>
      <c r="E10" s="4" t="n">
        <v>150</v>
      </c>
      <c r="F10" s="4" t="n">
        <v>135</v>
      </c>
      <c r="G10" s="6" t="inlineStr">
        <is>
          <t>Fiber Ring + 5G Backup</t>
        </is>
      </c>
      <c r="H10" s="4" t="n">
        <v>36</v>
      </c>
      <c r="I10" s="6" t="inlineStr">
        <is>
          <t>2026-07-20</t>
        </is>
      </c>
      <c r="J10" s="41">
        <f>IF(F10/E10&gt;=0.9,"Optimal","In Review")</f>
        <v/>
      </c>
      <c r="K10" s="6" t="inlineStr">
        <is>
          <t>G. Subroto</t>
        </is>
      </c>
    </row>
    <row r="11" ht="20" customHeight="1">
      <c r="A11" s="9" t="inlineStr">
        <is>
          <t>WAR-04</t>
        </is>
      </c>
      <c r="B11" s="9" t="inlineStr">
        <is>
          <t>Surabaya Regional Failover WAR</t>
        </is>
      </c>
      <c r="C11" s="9" t="inlineStr">
        <is>
          <t>Rungkut Surabaya</t>
        </is>
      </c>
      <c r="D11" s="9" t="inlineStr">
        <is>
          <t>East Java Operations Backup</t>
        </is>
      </c>
      <c r="E11" s="7" t="n">
        <v>80</v>
      </c>
      <c r="F11" s="7" t="n">
        <v>80</v>
      </c>
      <c r="G11" s="9" t="inlineStr">
        <is>
          <t>Dual Carrier SD-WAN</t>
        </is>
      </c>
      <c r="H11" s="7" t="n">
        <v>24</v>
      </c>
      <c r="I11" s="9" t="inlineStr">
        <is>
          <t>2026-06-11</t>
        </is>
      </c>
      <c r="J11" s="41">
        <f>IF(F11/E11&gt;=0.9,"Optimal","In Review")</f>
        <v/>
      </c>
      <c r="K11" s="9" t="inlineStr">
        <is>
          <t>Y. Sudarso</t>
        </is>
      </c>
    </row>
    <row r="12" ht="20" customHeight="1">
      <c r="A12" s="6" t="inlineStr">
        <is>
          <t>WAR-05</t>
        </is>
      </c>
      <c r="B12" s="6" t="inlineStr">
        <is>
          <t>Medan North Sumatra Backup Hub</t>
        </is>
      </c>
      <c r="C12" s="6" t="inlineStr">
        <is>
          <t>Medan Amplas</t>
        </is>
      </c>
      <c r="D12" s="6" t="inlineStr">
        <is>
          <t>Sumatra Operations Backup</t>
        </is>
      </c>
      <c r="E12" s="4" t="n">
        <v>60</v>
      </c>
      <c r="F12" s="4" t="n">
        <v>50</v>
      </c>
      <c r="G12" s="6" t="inlineStr">
        <is>
          <t>Carrier Ethernet + Starlink</t>
        </is>
      </c>
      <c r="H12" s="4" t="n">
        <v>24</v>
      </c>
      <c r="I12" s="6" t="inlineStr">
        <is>
          <t>2026-05-18</t>
        </is>
      </c>
      <c r="J12" s="41">
        <f>IF(F12/E12&gt;=0.9,"Optimal","In Review")</f>
        <v/>
      </c>
      <c r="K12" s="6" t="inlineStr">
        <is>
          <t>I. Bonjol</t>
        </is>
      </c>
    </row>
    <row r="13" ht="20" customHeight="1">
      <c r="A13" s="9" t="inlineStr">
        <is>
          <t>WAR-06</t>
        </is>
      </c>
      <c r="B13" s="9" t="inlineStr">
        <is>
          <t>Karawaci Mobile Command Unit</t>
        </is>
      </c>
      <c r="C13" s="9" t="inlineStr">
        <is>
          <t>Karawaci Lippo</t>
        </is>
      </c>
      <c r="D13" s="9" t="inlineStr">
        <is>
          <t>Rapid Deploy Tactical Trailer</t>
        </is>
      </c>
      <c r="E13" s="7" t="n">
        <v>20</v>
      </c>
      <c r="F13" s="7" t="n">
        <v>20</v>
      </c>
      <c r="G13" s="9" t="inlineStr">
        <is>
          <t>Multi-SIM 5G + Satellite</t>
        </is>
      </c>
      <c r="H13" s="7" t="n">
        <v>18</v>
      </c>
      <c r="I13" s="9" t="inlineStr">
        <is>
          <t>2026-09-28</t>
        </is>
      </c>
      <c r="J13" s="41">
        <f>IF(F13/E13&gt;=0.9,"Optimal","In Review")</f>
        <v/>
      </c>
      <c r="K13" s="9" t="inlineStr">
        <is>
          <t>A. Yani</t>
        </is>
      </c>
    </row>
    <row r="14" ht="20" customHeight="1">
      <c r="A14" s="6" t="inlineStr">
        <is>
          <t>WAR-07</t>
        </is>
      </c>
      <c r="B14" s="6" t="inlineStr">
        <is>
          <t>TB Simatupang Satellite WAR</t>
        </is>
      </c>
      <c r="C14" s="6" t="inlineStr">
        <is>
          <t>South Jakarta</t>
        </is>
      </c>
      <c r="D14" s="6" t="inlineStr">
        <is>
          <t>Executive Gold Command Suite</t>
        </is>
      </c>
      <c r="E14" s="4" t="n">
        <v>40</v>
      </c>
      <c r="F14" s="4" t="n">
        <v>40</v>
      </c>
      <c r="G14" s="6" t="inlineStr">
        <is>
          <t>Protected Metro-E</t>
        </is>
      </c>
      <c r="H14" s="4" t="n">
        <v>48</v>
      </c>
      <c r="I14" s="6" t="inlineStr">
        <is>
          <t>2026-08-30</t>
        </is>
      </c>
      <c r="J14" s="41">
        <f>IF(F14/E14&gt;=0.9,"Optimal","In Review")</f>
        <v/>
      </c>
      <c r="K14" s="6" t="inlineStr">
        <is>
          <t>M. Husni</t>
        </is>
      </c>
    </row>
    <row r="15" ht="20" customHeight="1">
      <c r="A15" s="9" t="inlineStr">
        <is>
          <t>WAR-08</t>
        </is>
      </c>
      <c r="B15" s="9" t="inlineStr">
        <is>
          <t>Makassar East Indonesia Hub</t>
        </is>
      </c>
      <c r="C15" s="9" t="inlineStr">
        <is>
          <t>Makassar Panakkukang</t>
        </is>
      </c>
      <c r="D15" s="9" t="inlineStr">
        <is>
          <t>Eastern Hub Regional WAR</t>
        </is>
      </c>
      <c r="E15" s="7" t="n">
        <v>50</v>
      </c>
      <c r="F15" s="7" t="n">
        <v>45</v>
      </c>
      <c r="G15" s="9" t="inlineStr">
        <is>
          <t>Carrier Diverse IP-VPN</t>
        </is>
      </c>
      <c r="H15" s="7" t="n">
        <v>24</v>
      </c>
      <c r="I15" s="9" t="inlineStr">
        <is>
          <t>2026-04-25</t>
        </is>
      </c>
      <c r="J15" s="41">
        <f>IF(F15/E15&gt;=0.9,"Optimal","In Review")</f>
        <v/>
      </c>
      <c r="K15" s="9" t="inlineStr">
        <is>
          <t>H. Hasanuddin</t>
        </is>
      </c>
    </row>
    <row r="16" ht="20" customHeight="1">
      <c r="A16" s="6" t="inlineStr">
        <is>
          <t>WAR-09</t>
        </is>
      </c>
      <c r="B16" s="6" t="inlineStr">
        <is>
          <t>Semarang Central Java Hub</t>
        </is>
      </c>
      <c r="C16" s="6" t="inlineStr">
        <is>
          <t>Semarang Candisari</t>
        </is>
      </c>
      <c r="D16" s="6" t="inlineStr">
        <is>
          <t>Central Java Processing WAR</t>
        </is>
      </c>
      <c r="E16" s="4" t="n">
        <v>50</v>
      </c>
      <c r="F16" s="4" t="n">
        <v>50</v>
      </c>
      <c r="G16" s="6" t="inlineStr">
        <is>
          <t>Dual Fiber Local Loop</t>
        </is>
      </c>
      <c r="H16" s="4" t="n">
        <v>24</v>
      </c>
      <c r="I16" s="6" t="inlineStr">
        <is>
          <t>2026-07-14</t>
        </is>
      </c>
      <c r="J16" s="41">
        <f>IF(F16/E16&gt;=0.9,"Optimal","In Review")</f>
        <v/>
      </c>
      <c r="K16" s="6" t="inlineStr">
        <is>
          <t>D. Diponegoro</t>
        </is>
      </c>
    </row>
    <row r="17" ht="20" customHeight="1">
      <c r="A17" s="9" t="inlineStr">
        <is>
          <t>WAR-10</t>
        </is>
      </c>
      <c r="B17" s="9" t="inlineStr">
        <is>
          <t>Cibubur Emergency Warehouse</t>
        </is>
      </c>
      <c r="C17" s="9" t="inlineStr">
        <is>
          <t>Cibubur Logistics</t>
        </is>
      </c>
      <c r="D17" s="9" t="inlineStr">
        <is>
          <t>Critical Hardware Cold Spares</t>
        </is>
      </c>
      <c r="E17" s="7" t="n">
        <v>30</v>
      </c>
      <c r="F17" s="7" t="n">
        <v>30</v>
      </c>
      <c r="G17" s="9" t="inlineStr">
        <is>
          <t>Single Fiber + Starlink</t>
        </is>
      </c>
      <c r="H17" s="7" t="n">
        <v>36</v>
      </c>
      <c r="I17" s="9" t="inlineStr">
        <is>
          <t>2026-06-30</t>
        </is>
      </c>
      <c r="J17" s="41">
        <f>IF(F17/E17&gt;=0.9,"Optimal","In Review")</f>
        <v/>
      </c>
      <c r="K17" s="9" t="inlineStr">
        <is>
          <t>R. Kartini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26" customWidth="1" min="3" max="3"/>
    <col width="26" customWidth="1" min="4" max="4"/>
    <col width="28" customWidth="1" min="5" max="5"/>
    <col width="22" customWidth="1" min="6" max="6"/>
    <col width="18" customWidth="1" min="7" max="7"/>
    <col width="20" customWidth="1" min="8" max="8"/>
    <col width="22" customWidth="1" min="9" max="9"/>
    <col width="18" customWidth="1" min="10" max="10"/>
    <col width="14" customWidth="1" min="11" max="11"/>
  </cols>
  <sheetData>
    <row r="1" ht="28" customHeight="1">
      <c r="A1" s="44" t="inlineStr">
        <is>
          <t>📞 CRISIS CALL TREE, ESCALATION ROSTERS &amp; EMERGENCY BROADCAST</t>
        </is>
      </c>
    </row>
    <row r="2">
      <c r="A2" s="2" t="inlineStr">
        <is>
          <t>Automated cascade paging, multi-channel reachability, and drill acknowledgment latency.</t>
        </is>
      </c>
    </row>
    <row r="4" ht="18" customHeight="1">
      <c r="A4" s="45" t="inlineStr">
        <is>
          <t>ACTIVE CALL TREE ROSTERS</t>
        </is>
      </c>
      <c r="B4" s="98" t="n"/>
      <c r="C4" s="45" t="inlineStr">
        <is>
          <t>TARGET RESPONSE RATE</t>
        </is>
      </c>
      <c r="D4" s="98" t="n"/>
      <c r="E4" s="45" t="inlineStr">
        <is>
          <t>ACTUAL DRILL ACK RATE</t>
        </is>
      </c>
      <c r="F4" s="98" t="n"/>
      <c r="G4" s="45" t="inlineStr">
        <is>
          <t>AVERAGE ACK LATENCY</t>
        </is>
      </c>
      <c r="H4" s="99" t="n"/>
      <c r="I4" s="99" t="n"/>
      <c r="J4" s="99" t="n"/>
      <c r="K4" s="98" t="n"/>
    </row>
    <row r="5" ht="22" customHeight="1">
      <c r="A5" s="56">
        <f>COUNTA(A8:A22)</f>
        <v/>
      </c>
      <c r="B5" s="98" t="n"/>
      <c r="C5" s="49">
        <f>AVERAGE(G8:G22)</f>
        <v/>
      </c>
      <c r="D5" s="98" t="n"/>
      <c r="E5" s="49">
        <f>AVERAGE(H8:H22)</f>
        <v/>
      </c>
      <c r="F5" s="98" t="n"/>
      <c r="G5" s="57">
        <f>AVERAGE(I8:I22)</f>
        <v/>
      </c>
      <c r="H5" s="99" t="n"/>
      <c r="I5" s="99" t="n"/>
      <c r="J5" s="99" t="n"/>
      <c r="K5" s="98" t="n"/>
    </row>
    <row r="7" ht="24" customHeight="1">
      <c r="A7" s="3" t="inlineStr">
        <is>
          <t>CALL TREE ID</t>
        </is>
      </c>
      <c r="B7" s="3" t="inlineStr">
        <is>
          <t>CRISIS UNIT / SQUAD</t>
        </is>
      </c>
      <c r="C7" s="3" t="inlineStr">
        <is>
          <t>PRIMARY COMMAND LEADER</t>
        </is>
      </c>
      <c r="D7" s="3" t="inlineStr">
        <is>
          <t>SECONDARY DEPUTY CONTACT</t>
        </is>
      </c>
      <c r="E7" s="3" t="inlineStr">
        <is>
          <t>COMMUNICATION PROTOCOL</t>
        </is>
      </c>
      <c r="F7" s="3" t="inlineStr">
        <is>
          <t>ESCALATION TIER</t>
        </is>
      </c>
      <c r="G7" s="3" t="inlineStr">
        <is>
          <t>TARGET ACK RATE %</t>
        </is>
      </c>
      <c r="H7" s="3" t="inlineStr">
        <is>
          <t>LAST DRILL ACK RATE %</t>
        </is>
      </c>
      <c r="I7" s="3" t="inlineStr">
        <is>
          <t>RESPONSE LATENCY (MINS)</t>
        </is>
      </c>
      <c r="J7" s="3" t="inlineStr">
        <is>
          <t>READINESS STATUS</t>
        </is>
      </c>
      <c r="K7" s="3" t="inlineStr">
        <is>
          <t>DRILL DATE</t>
        </is>
      </c>
    </row>
    <row r="8" ht="20" customHeight="1">
      <c r="A8" s="6" t="inlineStr">
        <is>
          <t>CT-01</t>
        </is>
      </c>
      <c r="B8" s="6" t="inlineStr">
        <is>
          <t>Executive Crisis Management (Gold)</t>
        </is>
      </c>
      <c r="C8" s="6" t="inlineStr">
        <is>
          <t>CEO / President Director</t>
        </is>
      </c>
      <c r="D8" s="6" t="inlineStr">
        <is>
          <t>Chief Risk Officer</t>
        </is>
      </c>
      <c r="E8" s="6" t="inlineStr">
        <is>
          <t>Encrypted Signal + Sat Phone</t>
        </is>
      </c>
      <c r="F8" s="6" t="inlineStr">
        <is>
          <t>Tier 1 - Executive</t>
        </is>
      </c>
      <c r="G8" s="52" t="n">
        <v>1</v>
      </c>
      <c r="H8" s="52" t="n">
        <v>1</v>
      </c>
      <c r="I8" s="51" t="n">
        <v>4.2</v>
      </c>
      <c r="J8" s="41">
        <f>IF(H8&gt;=G8,"Optimal","At Risk")</f>
        <v/>
      </c>
      <c r="K8" s="6" t="inlineStr">
        <is>
          <t>2026-09-15</t>
        </is>
      </c>
    </row>
    <row r="9" ht="20" customHeight="1">
      <c r="A9" s="9" t="inlineStr">
        <is>
          <t>CT-02</t>
        </is>
      </c>
      <c r="B9" s="9" t="inlineStr">
        <is>
          <t>IT Disaster Recovery Command (Silver)</t>
        </is>
      </c>
      <c r="C9" s="9" t="inlineStr">
        <is>
          <t>Chief Information Officer</t>
        </is>
      </c>
      <c r="D9" s="9" t="inlineStr">
        <is>
          <t>Head of IT Infrastructure</t>
        </is>
      </c>
      <c r="E9" s="9" t="inlineStr">
        <is>
          <t>Everbridge Mass Notification</t>
        </is>
      </c>
      <c r="F9" s="9" t="inlineStr">
        <is>
          <t>Tier 2 - Operational</t>
        </is>
      </c>
      <c r="G9" s="54" t="n">
        <v>0.98</v>
      </c>
      <c r="H9" s="54" t="n">
        <v>0.98</v>
      </c>
      <c r="I9" s="53" t="n">
        <v>6.5</v>
      </c>
      <c r="J9" s="41">
        <f>IF(H9&gt;=G9,"Optimal","At Risk")</f>
        <v/>
      </c>
      <c r="K9" s="9" t="inlineStr">
        <is>
          <t>2026-09-15</t>
        </is>
      </c>
    </row>
    <row r="10" ht="20" customHeight="1">
      <c r="A10" s="6" t="inlineStr">
        <is>
          <t>CT-03</t>
        </is>
      </c>
      <c r="B10" s="6" t="inlineStr">
        <is>
          <t>Cyber Incident Response Team (CIRT)</t>
        </is>
      </c>
      <c r="C10" s="6" t="inlineStr">
        <is>
          <t>Chief Info Security Officer</t>
        </is>
      </c>
      <c r="D10" s="6" t="inlineStr">
        <is>
          <t>Lead SOC Incident Handler</t>
        </is>
      </c>
      <c r="E10" s="6" t="inlineStr">
        <is>
          <t>Threema On-Prem Secure Chat</t>
        </is>
      </c>
      <c r="F10" s="6" t="inlineStr">
        <is>
          <t>Tier 2 - Operational</t>
        </is>
      </c>
      <c r="G10" s="52" t="n">
        <v>0.98</v>
      </c>
      <c r="H10" s="52" t="n">
        <v>0.96</v>
      </c>
      <c r="I10" s="51" t="n">
        <v>7.8</v>
      </c>
      <c r="J10" s="41">
        <f>IF(H10&gt;=G10,"Optimal","At Risk")</f>
        <v/>
      </c>
      <c r="K10" s="6" t="inlineStr">
        <is>
          <t>2026-09-15</t>
        </is>
      </c>
    </row>
    <row r="11" ht="20" customHeight="1">
      <c r="A11" s="9" t="inlineStr">
        <is>
          <t>CT-04</t>
        </is>
      </c>
      <c r="B11" s="9" t="inlineStr">
        <is>
          <t>Treasury &amp; Liquidity Operations</t>
        </is>
      </c>
      <c r="C11" s="9" t="inlineStr">
        <is>
          <t>Chief Financial Officer</t>
        </is>
      </c>
      <c r="D11" s="9" t="inlineStr">
        <is>
          <t>Head of Treasury Operations</t>
        </is>
      </c>
      <c r="E11" s="9" t="inlineStr">
        <is>
          <t>Direct SMS Paging &amp; Voice</t>
        </is>
      </c>
      <c r="F11" s="9" t="inlineStr">
        <is>
          <t>Tier 2 - Operational</t>
        </is>
      </c>
      <c r="G11" s="54" t="n">
        <v>0.95</v>
      </c>
      <c r="H11" s="54" t="n">
        <v>0.97</v>
      </c>
      <c r="I11" s="53" t="n">
        <v>8.1</v>
      </c>
      <c r="J11" s="41">
        <f>IF(H11&gt;=G11,"Optimal","At Risk")</f>
        <v/>
      </c>
      <c r="K11" s="9" t="inlineStr">
        <is>
          <t>2026-09-15</t>
        </is>
      </c>
    </row>
    <row r="12" ht="20" customHeight="1">
      <c r="A12" s="6" t="inlineStr">
        <is>
          <t>CT-05</t>
        </is>
      </c>
      <c r="B12" s="6" t="inlineStr">
        <is>
          <t>Customer Care &amp; Contact Center</t>
        </is>
      </c>
      <c r="C12" s="6" t="inlineStr">
        <is>
          <t>Head of Customer Experience</t>
        </is>
      </c>
      <c r="D12" s="6" t="inlineStr">
        <is>
          <t>Contact Center Deputy</t>
        </is>
      </c>
      <c r="E12" s="6" t="inlineStr">
        <is>
          <t>WhatsApp Business Broadcast</t>
        </is>
      </c>
      <c r="F12" s="6" t="inlineStr">
        <is>
          <t>Tier 3 - Functional</t>
        </is>
      </c>
      <c r="G12" s="52" t="n">
        <v>0.9</v>
      </c>
      <c r="H12" s="52" t="n">
        <v>0.92</v>
      </c>
      <c r="I12" s="51" t="n">
        <v>12</v>
      </c>
      <c r="J12" s="41">
        <f>IF(H12&gt;=G12,"Optimal","At Risk")</f>
        <v/>
      </c>
      <c r="K12" s="6" t="inlineStr">
        <is>
          <t>2026-09-15</t>
        </is>
      </c>
    </row>
    <row r="13" ht="20" customHeight="1">
      <c r="A13" s="9" t="inlineStr">
        <is>
          <t>CT-06</t>
        </is>
      </c>
      <c r="B13" s="9" t="inlineStr">
        <is>
          <t>Public Relations &amp; Media Team</t>
        </is>
      </c>
      <c r="C13" s="9" t="inlineStr">
        <is>
          <t>Head of Corporate Comms</t>
        </is>
      </c>
      <c r="D13" s="9" t="inlineStr">
        <is>
          <t>External PR Counsel</t>
        </is>
      </c>
      <c r="E13" s="9" t="inlineStr">
        <is>
          <t>Signal &amp; Secure Email</t>
        </is>
      </c>
      <c r="F13" s="9" t="inlineStr">
        <is>
          <t>Tier 2 - Operational</t>
        </is>
      </c>
      <c r="G13" s="54" t="n">
        <v>0.95</v>
      </c>
      <c r="H13" s="54" t="n">
        <v>0.95</v>
      </c>
      <c r="I13" s="53" t="n">
        <v>9.4</v>
      </c>
      <c r="J13" s="41">
        <f>IF(H13&gt;=G13,"Optimal","At Risk")</f>
        <v/>
      </c>
      <c r="K13" s="9" t="inlineStr">
        <is>
          <t>2026-09-15</t>
        </is>
      </c>
    </row>
    <row r="14" ht="20" customHeight="1">
      <c r="A14" s="6" t="inlineStr">
        <is>
          <t>CT-07</t>
        </is>
      </c>
      <c r="B14" s="6" t="inlineStr">
        <is>
          <t>Legal &amp; Regulatory Compliance</t>
        </is>
      </c>
      <c r="C14" s="6" t="inlineStr">
        <is>
          <t>General Counsel</t>
        </is>
      </c>
      <c r="D14" s="6" t="inlineStr">
        <is>
          <t>Head of Regulatory Affairs</t>
        </is>
      </c>
      <c r="E14" s="6" t="inlineStr">
        <is>
          <t>Encrypted Voice &amp; SMS</t>
        </is>
      </c>
      <c r="F14" s="6" t="inlineStr">
        <is>
          <t>Tier 2 - Operational</t>
        </is>
      </c>
      <c r="G14" s="52" t="n">
        <v>0.95</v>
      </c>
      <c r="H14" s="52" t="n">
        <v>0.98</v>
      </c>
      <c r="I14" s="51" t="n">
        <v>5</v>
      </c>
      <c r="J14" s="41">
        <f>IF(H14&gt;=G14,"Optimal","At Risk")</f>
        <v/>
      </c>
      <c r="K14" s="6" t="inlineStr">
        <is>
          <t>2026-09-15</t>
        </is>
      </c>
    </row>
    <row r="15" ht="20" customHeight="1">
      <c r="A15" s="9" t="inlineStr">
        <is>
          <t>CT-08</t>
        </is>
      </c>
      <c r="B15" s="9" t="inlineStr">
        <is>
          <t>Human Capital &amp; Employee Safety</t>
        </is>
      </c>
      <c r="C15" s="9" t="inlineStr">
        <is>
          <t>Chief Human Resources Officer</t>
        </is>
      </c>
      <c r="D15" s="9" t="inlineStr">
        <is>
          <t>Employee Relations Lead</t>
        </is>
      </c>
      <c r="E15" s="9" t="inlineStr">
        <is>
          <t>SMS Blast &amp; Staff Mobile App</t>
        </is>
      </c>
      <c r="F15" s="9" t="inlineStr">
        <is>
          <t>Tier 3 - Functional</t>
        </is>
      </c>
      <c r="G15" s="54" t="n">
        <v>0.9</v>
      </c>
      <c r="H15" s="54" t="n">
        <v>0.88</v>
      </c>
      <c r="I15" s="53" t="n">
        <v>14.5</v>
      </c>
      <c r="J15" s="41">
        <f>IF(H15&gt;=G15,"Optimal","At Risk")</f>
        <v/>
      </c>
      <c r="K15" s="9" t="inlineStr">
        <is>
          <t>2026-09-15</t>
        </is>
      </c>
    </row>
    <row r="16" ht="20" customHeight="1">
      <c r="A16" s="6" t="inlineStr">
        <is>
          <t>CT-09</t>
        </is>
      </c>
      <c r="B16" s="6" t="inlineStr">
        <is>
          <t>Physical Security &amp; Facilities</t>
        </is>
      </c>
      <c r="C16" s="6" t="inlineStr">
        <is>
          <t>Chief Security Officer</t>
        </is>
      </c>
      <c r="D16" s="6" t="inlineStr">
        <is>
          <t>Head of Facilities Ops</t>
        </is>
      </c>
      <c r="E16" s="6" t="inlineStr">
        <is>
          <t>Tactical Two-Way Radio &amp; SMS</t>
        </is>
      </c>
      <c r="F16" s="6" t="inlineStr">
        <is>
          <t>Tier 3 - Functional</t>
        </is>
      </c>
      <c r="G16" s="52" t="n">
        <v>0.95</v>
      </c>
      <c r="H16" s="52" t="n">
        <v>0.99</v>
      </c>
      <c r="I16" s="51" t="n">
        <v>3.8</v>
      </c>
      <c r="J16" s="41">
        <f>IF(H16&gt;=G16,"Optimal","At Risk")</f>
        <v/>
      </c>
      <c r="K16" s="6" t="inlineStr">
        <is>
          <t>2026-09-15</t>
        </is>
      </c>
    </row>
    <row r="17" ht="20" customHeight="1">
      <c r="A17" s="9" t="inlineStr">
        <is>
          <t>CT-10</t>
        </is>
      </c>
      <c r="B17" s="9" t="inlineStr">
        <is>
          <t>Supply Chain &amp; Procurement Sourcing</t>
        </is>
      </c>
      <c r="C17" s="9" t="inlineStr">
        <is>
          <t>Head of Procurement</t>
        </is>
      </c>
      <c r="D17" s="9" t="inlineStr">
        <is>
          <t>Senior Category Manager</t>
        </is>
      </c>
      <c r="E17" s="9" t="inlineStr">
        <is>
          <t>Enterprise Voice Call Tree</t>
        </is>
      </c>
      <c r="F17" s="9" t="inlineStr">
        <is>
          <t>Tier 3 - Functional</t>
        </is>
      </c>
      <c r="G17" s="54" t="n">
        <v>0.9</v>
      </c>
      <c r="H17" s="54" t="n">
        <v>0.91</v>
      </c>
      <c r="I17" s="53" t="n">
        <v>11.2</v>
      </c>
      <c r="J17" s="41">
        <f>IF(H17&gt;=G17,"Optimal","At Risk")</f>
        <v/>
      </c>
      <c r="K17" s="9" t="inlineStr">
        <is>
          <t>2026-09-15</t>
        </is>
      </c>
    </row>
    <row r="18" ht="20" customHeight="1">
      <c r="A18" s="6" t="inlineStr">
        <is>
          <t>CT-11</t>
        </is>
      </c>
      <c r="B18" s="6" t="inlineStr">
        <is>
          <t>Retail Branch Network Operations</t>
        </is>
      </c>
      <c r="C18" s="6" t="inlineStr">
        <is>
          <t>Head of Branch Banking</t>
        </is>
      </c>
      <c r="D18" s="6" t="inlineStr">
        <is>
          <t>Regional Branch Managers</t>
        </is>
      </c>
      <c r="E18" s="6" t="inlineStr">
        <is>
          <t>Automated IVR Call Cascade</t>
        </is>
      </c>
      <c r="F18" s="6" t="inlineStr">
        <is>
          <t>Tier 3 - Functional</t>
        </is>
      </c>
      <c r="G18" s="52" t="n">
        <v>0.9</v>
      </c>
      <c r="H18" s="52" t="n">
        <v>0.89</v>
      </c>
      <c r="I18" s="51" t="n">
        <v>16</v>
      </c>
      <c r="J18" s="41">
        <f>IF(H18&gt;=G18,"Optimal","At Risk")</f>
        <v/>
      </c>
      <c r="K18" s="6" t="inlineStr">
        <is>
          <t>2026-09-15</t>
        </is>
      </c>
    </row>
    <row r="19" ht="20" customHeight="1">
      <c r="A19" s="9" t="inlineStr">
        <is>
          <t>CT-12</t>
        </is>
      </c>
      <c r="B19" s="9" t="inlineStr">
        <is>
          <t>Cloud Platform &amp; SRE Engineers</t>
        </is>
      </c>
      <c r="C19" s="9" t="inlineStr">
        <is>
          <t>Head of Cloud &amp; Reliability</t>
        </is>
      </c>
      <c r="D19" s="9" t="inlineStr">
        <is>
          <t>Principal SRE On-Call</t>
        </is>
      </c>
      <c r="E19" s="9" t="inlineStr">
        <is>
          <t>PagerDuty High-Urgency PUSH</t>
        </is>
      </c>
      <c r="F19" s="9" t="inlineStr">
        <is>
          <t>Tier 2 - Operational</t>
        </is>
      </c>
      <c r="G19" s="54" t="n">
        <v>0.99</v>
      </c>
      <c r="H19" s="54" t="n">
        <v>1</v>
      </c>
      <c r="I19" s="53" t="n">
        <v>2.5</v>
      </c>
      <c r="J19" s="41">
        <f>IF(H19&gt;=G19,"Optimal","At Risk")</f>
        <v/>
      </c>
      <c r="K19" s="9" t="inlineStr">
        <is>
          <t>2026-09-15</t>
        </is>
      </c>
    </row>
    <row r="20" ht="20" customHeight="1">
      <c r="A20" s="6" t="inlineStr">
        <is>
          <t>CT-13</t>
        </is>
      </c>
      <c r="B20" s="6" t="inlineStr">
        <is>
          <t>Internal Audit &amp; BCMS Assurance</t>
        </is>
      </c>
      <c r="C20" s="6" t="inlineStr">
        <is>
          <t>Chief Audit Executive</t>
        </is>
      </c>
      <c r="D20" s="6" t="inlineStr">
        <is>
          <t>BCM Lead Auditor</t>
        </is>
      </c>
      <c r="E20" s="6" t="inlineStr">
        <is>
          <t>Corporate Email &amp; Signal</t>
        </is>
      </c>
      <c r="F20" s="6" t="inlineStr">
        <is>
          <t>Tier 3 - Functional</t>
        </is>
      </c>
      <c r="G20" s="52" t="n">
        <v>0.9</v>
      </c>
      <c r="H20" s="52" t="n">
        <v>0.9399999999999999</v>
      </c>
      <c r="I20" s="51" t="n">
        <v>10</v>
      </c>
      <c r="J20" s="41">
        <f>IF(H20&gt;=G20,"Optimal","At Risk")</f>
        <v/>
      </c>
      <c r="K20" s="6" t="inlineStr">
        <is>
          <t>2026-09-15</t>
        </is>
      </c>
    </row>
    <row r="21" ht="20" customHeight="1">
      <c r="A21" s="9" t="inlineStr">
        <is>
          <t>CT-14</t>
        </is>
      </c>
      <c r="B21" s="9" t="inlineStr">
        <is>
          <t>Core Banking DBA &amp; Storage Team</t>
        </is>
      </c>
      <c r="C21" s="9" t="inlineStr">
        <is>
          <t>Lead Database Administrator</t>
        </is>
      </c>
      <c r="D21" s="9" t="inlineStr">
        <is>
          <t>Principal Storage Architect</t>
        </is>
      </c>
      <c r="E21" s="9" t="inlineStr">
        <is>
          <t>OpsGenie Pager &amp; Voice SMS</t>
        </is>
      </c>
      <c r="F21" s="9" t="inlineStr">
        <is>
          <t>Tier 2 - Operational</t>
        </is>
      </c>
      <c r="G21" s="54" t="n">
        <v>0.99</v>
      </c>
      <c r="H21" s="54" t="n">
        <v>0.99</v>
      </c>
      <c r="I21" s="53" t="n">
        <v>4</v>
      </c>
      <c r="J21" s="41">
        <f>IF(H21&gt;=G21,"Optimal","At Risk")</f>
        <v/>
      </c>
      <c r="K21" s="9" t="inlineStr">
        <is>
          <t>2026-09-15</t>
        </is>
      </c>
    </row>
    <row r="22" ht="20" customHeight="1">
      <c r="A22" s="6" t="inlineStr">
        <is>
          <t>CT-15</t>
        </is>
      </c>
      <c r="B22" s="6" t="inlineStr">
        <is>
          <t>Network NOC Emergency Squad</t>
        </is>
      </c>
      <c r="C22" s="6" t="inlineStr">
        <is>
          <t>Head of Global Networks</t>
        </is>
      </c>
      <c r="D22" s="6" t="inlineStr">
        <is>
          <t>Senior NOC Shift Lead</t>
        </is>
      </c>
      <c r="E22" s="6" t="inlineStr">
        <is>
          <t>Automated SMS &amp; Redundant Pager</t>
        </is>
      </c>
      <c r="F22" s="6" t="inlineStr">
        <is>
          <t>Tier 2 - Operational</t>
        </is>
      </c>
      <c r="G22" s="52" t="n">
        <v>0.99</v>
      </c>
      <c r="H22" s="52" t="n">
        <v>0.98</v>
      </c>
      <c r="I22" s="51" t="n">
        <v>4.5</v>
      </c>
      <c r="J22" s="41">
        <f>IF(H22&gt;=G22,"Optimal","At Risk")</f>
        <v/>
      </c>
      <c r="K22" s="6" t="inlineStr">
        <is>
          <t>2026-09-15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24" customWidth="1" min="4" max="4"/>
    <col width="18" customWidth="1" min="5" max="5"/>
    <col width="22" customWidth="1" min="6" max="6"/>
    <col width="24" customWidth="1" min="7" max="7"/>
    <col width="18" customWidth="1" min="8" max="8"/>
    <col width="28" customWidth="1" min="9" max="9"/>
    <col width="26" customWidth="1" min="10" max="10"/>
    <col width="18" customWidth="1" min="11" max="11"/>
  </cols>
  <sheetData>
    <row r="1" ht="28" customHeight="1">
      <c r="A1" s="44" t="inlineStr">
        <is>
          <t>🤝 CRITICAL THIRD-PARTY VENDOR RESILIENCY &amp; CONTINGENCY</t>
        </is>
      </c>
    </row>
    <row r="2">
      <c r="A2" s="2" t="inlineStr">
        <is>
          <t>Third-party SLA verification, multi-cloud redundancy, ISO 22301 audits, and failover validation.</t>
        </is>
      </c>
    </row>
    <row r="4" ht="18" customHeight="1">
      <c r="A4" s="45" t="inlineStr">
        <is>
          <t>TRACKED CRITICAL VENDORS</t>
        </is>
      </c>
      <c r="B4" s="98" t="n"/>
      <c r="C4" s="45" t="inlineStr">
        <is>
          <t>ISO 22301 CERTIFIED VENDORS</t>
        </is>
      </c>
      <c r="D4" s="98" t="n"/>
      <c r="E4" s="45" t="inlineStr">
        <is>
          <t>VENDOR SLA TEST PASS RATE</t>
        </is>
      </c>
      <c r="F4" s="98" t="n"/>
      <c r="G4" s="45" t="inlineStr">
        <is>
          <t>DUAL REDUNDANT BACKUPS MET</t>
        </is>
      </c>
      <c r="H4" s="99" t="n"/>
      <c r="I4" s="99" t="n"/>
      <c r="J4" s="99" t="n"/>
      <c r="K4" s="98" t="n"/>
    </row>
    <row r="5" ht="22" customHeight="1">
      <c r="A5" s="58">
        <f>COUNTA(A8:A22)</f>
        <v/>
      </c>
      <c r="B5" s="98" t="n"/>
      <c r="C5" s="59">
        <f>COUNTIF(E8:E22,"Yes")</f>
        <v/>
      </c>
      <c r="D5" s="98" t="n"/>
      <c r="E5" s="49">
        <f>COUNTIF(H8:H22,"Optimal")/COUNTA(H8:H22)</f>
        <v/>
      </c>
      <c r="F5" s="98" t="n"/>
      <c r="G5" s="49">
        <f>COUNTIF(I8:I22,"*")/COUNTA(I8:I22)</f>
        <v/>
      </c>
      <c r="H5" s="99" t="n"/>
      <c r="I5" s="99" t="n"/>
      <c r="J5" s="99" t="n"/>
      <c r="K5" s="98" t="n"/>
    </row>
    <row r="7" ht="24" customHeight="1">
      <c r="A7" s="3" t="inlineStr">
        <is>
          <t>VENDOR ID</t>
        </is>
      </c>
      <c r="B7" s="3" t="inlineStr">
        <is>
          <t>VENDOR / PARTNER NAME</t>
        </is>
      </c>
      <c r="C7" s="3" t="inlineStr">
        <is>
          <t>CRITICAL SERVICE PROVIDED</t>
        </is>
      </c>
      <c r="D7" s="3" t="inlineStr">
        <is>
          <t>DEPENDENCY TIER</t>
        </is>
      </c>
      <c r="E7" s="3" t="inlineStr">
        <is>
          <t>ISO 22301 CERTIFIED</t>
        </is>
      </c>
      <c r="F7" s="3" t="inlineStr">
        <is>
          <t>CONTRACTUAL RTO (HRS)</t>
        </is>
      </c>
      <c r="G7" s="3" t="inlineStr">
        <is>
          <t>LAST FAILOVER AUDIT DATE</t>
        </is>
      </c>
      <c r="H7" s="3" t="inlineStr">
        <is>
          <t>SLA TEST OUTCOME</t>
        </is>
      </c>
      <c r="I7" s="3" t="inlineStr">
        <is>
          <t>BACKUP VENDOR STANDBY</t>
        </is>
      </c>
      <c r="J7" s="3" t="inlineStr">
        <is>
          <t>CONTRACTUAL PENALTY CLAUSE</t>
        </is>
      </c>
      <c r="K7" s="3" t="inlineStr">
        <is>
          <t>VENDOR OWNER</t>
        </is>
      </c>
    </row>
    <row r="8" ht="20" customHeight="1">
      <c r="A8" s="6" t="inlineStr">
        <is>
          <t>VND-01</t>
        </is>
      </c>
      <c r="B8" s="6" t="inlineStr">
        <is>
          <t>Amazon Web Services (AWS)</t>
        </is>
      </c>
      <c r="C8" s="6" t="inlineStr">
        <is>
          <t>Public Cloud Infrastructure &amp; DR Region</t>
        </is>
      </c>
      <c r="D8" s="6" t="inlineStr">
        <is>
          <t>Tier 0 - Mission Critical</t>
        </is>
      </c>
      <c r="E8" s="6" t="inlineStr">
        <is>
          <t>Yes</t>
        </is>
      </c>
      <c r="F8" s="52" t="n">
        <v>0.5</v>
      </c>
      <c r="G8" s="6" t="inlineStr">
        <is>
          <t>2026-08-20</t>
        </is>
      </c>
      <c r="H8" s="41" t="inlineStr">
        <is>
          <t>Optimal</t>
        </is>
      </c>
      <c r="I8" s="6" t="inlineStr">
        <is>
          <t>Google Cloud Interconnect</t>
        </is>
      </c>
      <c r="J8" s="6" t="inlineStr">
        <is>
          <t>Strict Hourly Credit</t>
        </is>
      </c>
      <c r="K8" s="6" t="inlineStr">
        <is>
          <t>Head of Cloud</t>
        </is>
      </c>
    </row>
    <row r="9" ht="20" customHeight="1">
      <c r="A9" s="9" t="inlineStr">
        <is>
          <t>VND-02</t>
        </is>
      </c>
      <c r="B9" s="9" t="inlineStr">
        <is>
          <t>Microsoft Corporation</t>
        </is>
      </c>
      <c r="C9" s="9" t="inlineStr">
        <is>
          <t>Azure AD, M365 &amp; Office Productivity</t>
        </is>
      </c>
      <c r="D9" s="9" t="inlineStr">
        <is>
          <t>Tier 1 - Business Critical</t>
        </is>
      </c>
      <c r="E9" s="9" t="inlineStr">
        <is>
          <t>Yes</t>
        </is>
      </c>
      <c r="F9" s="54" t="n">
        <v>1</v>
      </c>
      <c r="G9" s="9" t="inlineStr">
        <is>
          <t>2026-07-15</t>
        </is>
      </c>
      <c r="H9" s="41" t="inlineStr">
        <is>
          <t>Optimal</t>
        </is>
      </c>
      <c r="I9" s="9" t="inlineStr">
        <is>
          <t>On-Premises AD Forest</t>
        </is>
      </c>
      <c r="J9" s="9" t="inlineStr">
        <is>
          <t>Enterprise Agreement SLA</t>
        </is>
      </c>
      <c r="K9" s="9" t="inlineStr">
        <is>
          <t>Head of Workplace</t>
        </is>
      </c>
    </row>
    <row r="10" ht="20" customHeight="1">
      <c r="A10" s="6" t="inlineStr">
        <is>
          <t>VND-03</t>
        </is>
      </c>
      <c r="B10" s="6" t="inlineStr">
        <is>
          <t>SWIFT SCRL</t>
        </is>
      </c>
      <c r="C10" s="6" t="inlineStr">
        <is>
          <t>Financial Messaging &amp; Cross-border Wire</t>
        </is>
      </c>
      <c r="D10" s="6" t="inlineStr">
        <is>
          <t>Tier 0 - Mission Critical</t>
        </is>
      </c>
      <c r="E10" s="6" t="inlineStr">
        <is>
          <t>Yes</t>
        </is>
      </c>
      <c r="F10" s="52" t="n">
        <v>0.5</v>
      </c>
      <c r="G10" s="6" t="inlineStr">
        <is>
          <t>2026-09-01</t>
        </is>
      </c>
      <c r="H10" s="41" t="inlineStr">
        <is>
          <t>Optimal</t>
        </is>
      </c>
      <c r="I10" s="6" t="inlineStr">
        <is>
          <t>BI-FAST Domestic Engine</t>
        </is>
      </c>
      <c r="J10" s="6" t="inlineStr">
        <is>
          <t>Bilateral Swift SLA</t>
        </is>
      </c>
      <c r="K10" s="6" t="inlineStr">
        <is>
          <t>Head of Payments</t>
        </is>
      </c>
    </row>
    <row r="11" ht="20" customHeight="1">
      <c r="A11" s="9" t="inlineStr">
        <is>
          <t>VND-04</t>
        </is>
      </c>
      <c r="B11" s="9" t="inlineStr">
        <is>
          <t>Bloomberg Finance L.P.</t>
        </is>
      </c>
      <c r="C11" s="9" t="inlineStr">
        <is>
          <t>Market Data Feeds &amp; FX Dealing</t>
        </is>
      </c>
      <c r="D11" s="9" t="inlineStr">
        <is>
          <t>Tier 1 - Business Critical</t>
        </is>
      </c>
      <c r="E11" s="9" t="inlineStr">
        <is>
          <t>Yes</t>
        </is>
      </c>
      <c r="F11" s="54" t="n">
        <v>1</v>
      </c>
      <c r="G11" s="9" t="inlineStr">
        <is>
          <t>2026-08-10</t>
        </is>
      </c>
      <c r="H11" s="42" t="inlineStr">
        <is>
          <t>In Review</t>
        </is>
      </c>
      <c r="I11" s="9" t="inlineStr">
        <is>
          <t>Refinitiv Eikon Terminal</t>
        </is>
      </c>
      <c r="J11" s="9" t="inlineStr">
        <is>
          <t>Service Credit Clause</t>
        </is>
      </c>
      <c r="K11" s="9" t="inlineStr">
        <is>
          <t>Head of Treasury</t>
        </is>
      </c>
    </row>
    <row r="12" ht="20" customHeight="1">
      <c r="A12" s="6" t="inlineStr">
        <is>
          <t>VND-05</t>
        </is>
      </c>
      <c r="B12" s="6" t="inlineStr">
        <is>
          <t>Genesys Telecommunications</t>
        </is>
      </c>
      <c r="C12" s="6" t="inlineStr">
        <is>
          <t>Cloud Contact Center &amp; Voice Ingestion</t>
        </is>
      </c>
      <c r="D12" s="6" t="inlineStr">
        <is>
          <t>Tier 1 - Business Critical</t>
        </is>
      </c>
      <c r="E12" s="6" t="inlineStr">
        <is>
          <t>Yes</t>
        </is>
      </c>
      <c r="F12" s="51" t="n">
        <v>2</v>
      </c>
      <c r="G12" s="6" t="inlineStr">
        <is>
          <t>2026-06-25</t>
        </is>
      </c>
      <c r="H12" s="42" t="inlineStr">
        <is>
          <t>In Review</t>
        </is>
      </c>
      <c r="I12" s="6" t="inlineStr">
        <is>
          <t>Twilio SIP Gateway</t>
        </is>
      </c>
      <c r="J12" s="6" t="inlineStr">
        <is>
          <t>Quarterly Rebate SLA</t>
        </is>
      </c>
      <c r="K12" s="6" t="inlineStr">
        <is>
          <t>Head of Contact Ctr</t>
        </is>
      </c>
    </row>
    <row r="13" ht="20" customHeight="1">
      <c r="A13" s="9" t="inlineStr">
        <is>
          <t>VND-06</t>
        </is>
      </c>
      <c r="B13" s="9" t="inlineStr">
        <is>
          <t>SAP SE</t>
        </is>
      </c>
      <c r="C13" s="9" t="inlineStr">
        <is>
          <t>S/4HANA ERP Cloud Enterprise Backhaul</t>
        </is>
      </c>
      <c r="D13" s="9" t="inlineStr">
        <is>
          <t>Tier 1 - Business Critical</t>
        </is>
      </c>
      <c r="E13" s="9" t="inlineStr">
        <is>
          <t>Yes</t>
        </is>
      </c>
      <c r="F13" s="53" t="n">
        <v>4</v>
      </c>
      <c r="G13" s="9" t="inlineStr">
        <is>
          <t>2026-08-05</t>
        </is>
      </c>
      <c r="H13" s="41" t="inlineStr">
        <is>
          <t>Optimal</t>
        </is>
      </c>
      <c r="I13" s="9" t="inlineStr">
        <is>
          <t>Nightly Cold Archive</t>
        </is>
      </c>
      <c r="J13" s="9" t="inlineStr">
        <is>
          <t>Tier 1 Enterprise SLA</t>
        </is>
      </c>
      <c r="K13" s="9" t="inlineStr">
        <is>
          <t>Head of ERP</t>
        </is>
      </c>
    </row>
    <row r="14" ht="20" customHeight="1">
      <c r="A14" s="6" t="inlineStr">
        <is>
          <t>VND-07</t>
        </is>
      </c>
      <c r="B14" s="6" t="inlineStr">
        <is>
          <t>Telkom Indonesia</t>
        </is>
      </c>
      <c r="C14" s="6" t="inlineStr">
        <is>
          <t>Primary Dark Fiber Core Backhaul</t>
        </is>
      </c>
      <c r="D14" s="6" t="inlineStr">
        <is>
          <t>Tier 0 - Mission Critical</t>
        </is>
      </c>
      <c r="E14" s="6" t="inlineStr">
        <is>
          <t>Yes</t>
        </is>
      </c>
      <c r="F14" s="52" t="n">
        <v>0.5</v>
      </c>
      <c r="G14" s="6" t="inlineStr">
        <is>
          <t>2026-09-12</t>
        </is>
      </c>
      <c r="H14" s="41" t="inlineStr">
        <is>
          <t>Optimal</t>
        </is>
      </c>
      <c r="I14" s="6" t="inlineStr">
        <is>
          <t>Indosat Ooredoo Hutchison</t>
        </is>
      </c>
      <c r="J14" s="6" t="inlineStr">
        <is>
          <t>Penalties per Outage Min</t>
        </is>
      </c>
      <c r="K14" s="6" t="inlineStr">
        <is>
          <t>Head of Networks</t>
        </is>
      </c>
    </row>
    <row r="15" ht="20" customHeight="1">
      <c r="A15" s="9" t="inlineStr">
        <is>
          <t>VND-08</t>
        </is>
      </c>
      <c r="B15" s="9" t="inlineStr">
        <is>
          <t>Indosat Ooredoo Hutchison</t>
        </is>
      </c>
      <c r="C15" s="9" t="inlineStr">
        <is>
          <t>Secondary Diverse Dark Fiber Ring</t>
        </is>
      </c>
      <c r="D15" s="9" t="inlineStr">
        <is>
          <t>Tier 0 - Mission Critical</t>
        </is>
      </c>
      <c r="E15" s="9" t="inlineStr">
        <is>
          <t>Yes</t>
        </is>
      </c>
      <c r="F15" s="54" t="n">
        <v>0.5</v>
      </c>
      <c r="G15" s="9" t="inlineStr">
        <is>
          <t>2026-09-12</t>
        </is>
      </c>
      <c r="H15" s="41" t="inlineStr">
        <is>
          <t>Optimal</t>
        </is>
      </c>
      <c r="I15" s="9" t="inlineStr">
        <is>
          <t>Telkomsel Backup 5G</t>
        </is>
      </c>
      <c r="J15" s="9" t="inlineStr">
        <is>
          <t>SLA Uptime Guarantee</t>
        </is>
      </c>
      <c r="K15" s="9" t="inlineStr">
        <is>
          <t>Head of Networks</t>
        </is>
      </c>
    </row>
    <row r="16" ht="20" customHeight="1">
      <c r="A16" s="6" t="inlineStr">
        <is>
          <t>VND-09</t>
        </is>
      </c>
      <c r="B16" s="6" t="inlineStr">
        <is>
          <t>CyberArk Software</t>
        </is>
      </c>
      <c r="C16" s="6" t="inlineStr">
        <is>
          <t>Privileged Vault &amp; PAM Infrastructure</t>
        </is>
      </c>
      <c r="D16" s="6" t="inlineStr">
        <is>
          <t>Tier 0 - Mission Critical</t>
        </is>
      </c>
      <c r="E16" s="6" t="inlineStr">
        <is>
          <t>Yes</t>
        </is>
      </c>
      <c r="F16" s="52" t="n">
        <v>0.5</v>
      </c>
      <c r="G16" s="6" t="inlineStr">
        <is>
          <t>2026-07-28</t>
        </is>
      </c>
      <c r="H16" s="41" t="inlineStr">
        <is>
          <t>Optimal</t>
        </is>
      </c>
      <c r="I16" s="6" t="inlineStr">
        <is>
          <t>HashiCorp Vault Backup</t>
        </is>
      </c>
      <c r="J16" s="6" t="inlineStr">
        <is>
          <t>Platinum Support 24/7</t>
        </is>
      </c>
      <c r="K16" s="6" t="inlineStr">
        <is>
          <t>CISO Lead</t>
        </is>
      </c>
    </row>
    <row r="17" ht="20" customHeight="1">
      <c r="A17" s="9" t="inlineStr">
        <is>
          <t>VND-10</t>
        </is>
      </c>
      <c r="B17" s="9" t="inlineStr">
        <is>
          <t>Equinix Data Centers</t>
        </is>
      </c>
      <c r="C17" s="9" t="inlineStr">
        <is>
          <t>Primary Co-location Facility (JK1)</t>
        </is>
      </c>
      <c r="D17" s="9" t="inlineStr">
        <is>
          <t>Tier 0 - Mission Critical</t>
        </is>
      </c>
      <c r="E17" s="9" t="inlineStr">
        <is>
          <t>Yes</t>
        </is>
      </c>
      <c r="F17" s="54" t="n">
        <v>0</v>
      </c>
      <c r="G17" s="9" t="inlineStr">
        <is>
          <t>2026-09-05</t>
        </is>
      </c>
      <c r="H17" s="41" t="inlineStr">
        <is>
          <t>Optimal</t>
        </is>
      </c>
      <c r="I17" s="9" t="inlineStr">
        <is>
          <t>NTT Cyber CSF Datacenter</t>
        </is>
      </c>
      <c r="J17" s="9" t="inlineStr">
        <is>
          <t>100% Power SLA Guarantee</t>
        </is>
      </c>
      <c r="K17" s="9" t="inlineStr">
        <is>
          <t>Datacenter Lead</t>
        </is>
      </c>
    </row>
    <row r="18" ht="20" customHeight="1">
      <c r="A18" s="6" t="inlineStr">
        <is>
          <t>VND-11</t>
        </is>
      </c>
      <c r="B18" s="6" t="inlineStr">
        <is>
          <t>NTT Cyber CSF</t>
        </is>
      </c>
      <c r="C18" s="6" t="inlineStr">
        <is>
          <t>Secondary DR Co-location Facility</t>
        </is>
      </c>
      <c r="D18" s="6" t="inlineStr">
        <is>
          <t>Tier 0 - Mission Critical</t>
        </is>
      </c>
      <c r="E18" s="6" t="inlineStr">
        <is>
          <t>Yes</t>
        </is>
      </c>
      <c r="F18" s="52" t="n">
        <v>0</v>
      </c>
      <c r="G18" s="6" t="inlineStr">
        <is>
          <t>2026-09-05</t>
        </is>
      </c>
      <c r="H18" s="41" t="inlineStr">
        <is>
          <t>Optimal</t>
        </is>
      </c>
      <c r="I18" s="6" t="inlineStr">
        <is>
          <t>Equinix JK1 Co-location</t>
        </is>
      </c>
      <c r="J18" s="6" t="inlineStr">
        <is>
          <t>100% Power SLA Guarantee</t>
        </is>
      </c>
      <c r="K18" s="6" t="inlineStr">
        <is>
          <t>Datacenter Lead</t>
        </is>
      </c>
    </row>
    <row r="19" ht="20" customHeight="1">
      <c r="A19" s="9" t="inlineStr">
        <is>
          <t>VND-12</t>
        </is>
      </c>
      <c r="B19" s="9" t="inlineStr">
        <is>
          <t>Workday Inc.</t>
        </is>
      </c>
      <c r="C19" s="9" t="inlineStr">
        <is>
          <t>Human Capital Management SaaS</t>
        </is>
      </c>
      <c r="D19" s="9" t="inlineStr">
        <is>
          <t>Tier 2 - Non-Critical</t>
        </is>
      </c>
      <c r="E19" s="9" t="inlineStr">
        <is>
          <t>Yes</t>
        </is>
      </c>
      <c r="F19" s="53" t="n">
        <v>12</v>
      </c>
      <c r="G19" s="9" t="inlineStr">
        <is>
          <t>2026-05-10</t>
        </is>
      </c>
      <c r="H19" s="41" t="inlineStr">
        <is>
          <t>Optimal</t>
        </is>
      </c>
      <c r="I19" s="9" t="inlineStr">
        <is>
          <t>Local CSV Shadow Payroll</t>
        </is>
      </c>
      <c r="J19" s="9" t="inlineStr">
        <is>
          <t>SaaS Standard SLA</t>
        </is>
      </c>
      <c r="K19" s="9" t="inlineStr">
        <is>
          <t>Head of HR Ops</t>
        </is>
      </c>
    </row>
    <row r="20" ht="20" customHeight="1">
      <c r="A20" s="6" t="inlineStr">
        <is>
          <t>VND-13</t>
        </is>
      </c>
      <c r="B20" s="6" t="inlineStr">
        <is>
          <t>Everbridge Inc.</t>
        </is>
      </c>
      <c r="C20" s="6" t="inlineStr">
        <is>
          <t>Mass Emergency Notification Platform</t>
        </is>
      </c>
      <c r="D20" s="6" t="inlineStr">
        <is>
          <t>Tier 1 - Business Critical</t>
        </is>
      </c>
      <c r="E20" s="6" t="inlineStr">
        <is>
          <t>Yes</t>
        </is>
      </c>
      <c r="F20" s="52" t="n">
        <v>0.5</v>
      </c>
      <c r="G20" s="6" t="inlineStr">
        <is>
          <t>2026-08-30</t>
        </is>
      </c>
      <c r="H20" s="41" t="inlineStr">
        <is>
          <t>Optimal</t>
        </is>
      </c>
      <c r="I20" s="6" t="inlineStr">
        <is>
          <t>Twilio Direct API Bridge</t>
        </is>
      </c>
      <c r="J20" s="6" t="inlineStr">
        <is>
          <t>99.99% Availability SLA</t>
        </is>
      </c>
      <c r="K20" s="6" t="inlineStr">
        <is>
          <t>Crisis Comms Lead</t>
        </is>
      </c>
    </row>
    <row r="21" ht="20" customHeight="1">
      <c r="A21" s="9" t="inlineStr">
        <is>
          <t>VND-14</t>
        </is>
      </c>
      <c r="B21" s="9" t="inlineStr">
        <is>
          <t>Cushman &amp; Wakefield</t>
        </is>
      </c>
      <c r="C21" s="9" t="inlineStr">
        <is>
          <t>WAR Facility Management &amp; Maintenance</t>
        </is>
      </c>
      <c r="D21" s="9" t="inlineStr">
        <is>
          <t>Tier 1 - Business Critical</t>
        </is>
      </c>
      <c r="E21" s="9" t="inlineStr">
        <is>
          <t>Yes</t>
        </is>
      </c>
      <c r="F21" s="53" t="n">
        <v>2</v>
      </c>
      <c r="G21" s="9" t="inlineStr">
        <is>
          <t>2026-07-01</t>
        </is>
      </c>
      <c r="H21" s="41" t="inlineStr">
        <is>
          <t>Optimal</t>
        </is>
      </c>
      <c r="I21" s="9" t="inlineStr">
        <is>
          <t>In-house Facility Crew</t>
        </is>
      </c>
      <c r="J21" s="9" t="inlineStr">
        <is>
          <t>Contractual Liquidated Dam</t>
        </is>
      </c>
      <c r="K21" s="9" t="inlineStr">
        <is>
          <t>Facilities Director</t>
        </is>
      </c>
    </row>
    <row r="22" ht="20" customHeight="1">
      <c r="A22" s="6" t="inlineStr">
        <is>
          <t>VND-15</t>
        </is>
      </c>
      <c r="B22" s="6" t="inlineStr">
        <is>
          <t>Starlink Business</t>
        </is>
      </c>
      <c r="C22" s="6" t="inlineStr">
        <is>
          <t>LEO Satellite Emergency Uplink Terminals</t>
        </is>
      </c>
      <c r="D22" s="6" t="inlineStr">
        <is>
          <t>Tier 1 - Business Critical</t>
        </is>
      </c>
      <c r="E22" s="6" t="inlineStr">
        <is>
          <t>No</t>
        </is>
      </c>
      <c r="F22" s="52" t="n">
        <v>1</v>
      </c>
      <c r="G22" s="6" t="inlineStr">
        <is>
          <t>2026-09-18</t>
        </is>
      </c>
      <c r="H22" s="41" t="inlineStr">
        <is>
          <t>Optimal</t>
        </is>
      </c>
      <c r="I22" s="6" t="inlineStr">
        <is>
          <t>Inmarsat BGAN Marine</t>
        </is>
      </c>
      <c r="J22" s="6" t="inlineStr">
        <is>
          <t>Best Effort Commercial</t>
        </is>
      </c>
      <c r="K22" s="6" t="inlineStr">
        <is>
          <t>NOC Disaster Lead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0" customWidth="1" min="3" max="3"/>
    <col width="20" customWidth="1" min="4" max="4"/>
    <col width="22" customWidth="1" min="5" max="5"/>
    <col width="25" customWidth="1" min="6" max="6"/>
    <col width="28" customWidth="1" min="7" max="7"/>
    <col width="26" customWidth="1" min="8" max="8"/>
    <col width="16" customWidth="1" min="9" max="9"/>
    <col width="14" customWidth="1" min="10" max="10"/>
    <col width="18" customWidth="1" min="11" max="11"/>
  </cols>
  <sheetData>
    <row r="1" ht="28" customHeight="1">
      <c r="A1" s="44" t="inlineStr">
        <is>
          <t>📢 EMERGENCY MASS BROADCAST &amp; CRISIS EXERCISE DRILLS</t>
        </is>
      </c>
    </row>
    <row r="2">
      <c r="A2" s="2" t="inlineStr">
        <is>
          <t>Multi-channel emergency alerts, employee safety verification, delivery rates, and latency.</t>
        </is>
      </c>
    </row>
    <row r="4" ht="18" customHeight="1">
      <c r="A4" s="45" t="inlineStr">
        <is>
          <t>TOTAL ANNUAL DRILLS CONDUCTED</t>
        </is>
      </c>
      <c r="B4" s="98" t="n"/>
      <c r="C4" s="45" t="inlineStr">
        <is>
          <t>TOTAL EMPLOYEES REACHED</t>
        </is>
      </c>
      <c r="D4" s="98" t="n"/>
      <c r="E4" s="45" t="inlineStr">
        <is>
          <t>AVERAGE BROADCAST SUCCESS RATE</t>
        </is>
      </c>
      <c r="F4" s="98" t="n"/>
      <c r="G4" s="45" t="inlineStr">
        <is>
          <t>AVERAGE TIME TO ALERT</t>
        </is>
      </c>
      <c r="H4" s="99" t="n"/>
      <c r="I4" s="99" t="n"/>
      <c r="J4" s="99" t="n"/>
      <c r="K4" s="98" t="n"/>
    </row>
    <row r="5" ht="22" customHeight="1">
      <c r="A5" s="60">
        <f>COUNTA(A8:A22)</f>
        <v/>
      </c>
      <c r="B5" s="98" t="n"/>
      <c r="C5" s="61">
        <f>SUM(D8:D22)</f>
        <v/>
      </c>
      <c r="D5" s="98" t="n"/>
      <c r="E5" s="49">
        <f>AVERAGE(E8:E22)</f>
        <v/>
      </c>
      <c r="F5" s="98" t="n"/>
      <c r="G5" s="57">
        <f>AVERAGE(H8:H22)</f>
        <v/>
      </c>
      <c r="H5" s="99" t="n"/>
      <c r="I5" s="99" t="n"/>
      <c r="J5" s="99" t="n"/>
      <c r="K5" s="98" t="n"/>
    </row>
    <row r="7" ht="24" customHeight="1">
      <c r="A7" s="3" t="inlineStr">
        <is>
          <t>DRILL ID</t>
        </is>
      </c>
      <c r="B7" s="3" t="inlineStr">
        <is>
          <t>EMERGENCY SCENARIO</t>
        </is>
      </c>
      <c r="C7" s="3" t="inlineStr">
        <is>
          <t>TARGET RECIPIENTS</t>
        </is>
      </c>
      <c r="D7" s="3" t="inlineStr">
        <is>
          <t>DELIVERED MESSAGES</t>
        </is>
      </c>
      <c r="E7" s="3" t="inlineStr">
        <is>
          <t>DELIVERY SUCCESS RATE</t>
        </is>
      </c>
      <c r="F7" s="3" t="inlineStr">
        <is>
          <t>CONFIRMED SAFE RESPONSES</t>
        </is>
      </c>
      <c r="G7" s="3" t="inlineStr">
        <is>
          <t>BROADCAST CHANNEL / PLATFORM</t>
        </is>
      </c>
      <c r="H7" s="3" t="inlineStr">
        <is>
          <t>TOTAL BROADCAST TIME (MINS)</t>
        </is>
      </c>
      <c r="I7" s="3" t="inlineStr">
        <is>
          <t>DRILL RESULT</t>
        </is>
      </c>
      <c r="J7" s="3" t="inlineStr">
        <is>
          <t>DRILL DATE</t>
        </is>
      </c>
      <c r="K7" s="3" t="inlineStr">
        <is>
          <t>DRILL COORDINATOR</t>
        </is>
      </c>
    </row>
    <row r="8" ht="20" customHeight="1">
      <c r="A8" s="6" t="inlineStr">
        <is>
          <t>DRL-001</t>
        </is>
      </c>
      <c r="B8" s="6" t="inlineStr">
        <is>
          <t>Megathrust Earthquake &amp; Tsunami Alert</t>
        </is>
      </c>
      <c r="C8" s="62" t="n">
        <v>4500</v>
      </c>
      <c r="D8" s="62" t="n">
        <v>4480</v>
      </c>
      <c r="E8" s="6">
        <f>D8/C8</f>
        <v/>
      </c>
      <c r="F8" s="62" t="n">
        <v>4320</v>
      </c>
      <c r="G8" s="6" t="inlineStr">
        <is>
          <t>Everbridge SMS + Voice Call</t>
        </is>
      </c>
      <c r="H8" s="51" t="n">
        <v>3.5</v>
      </c>
      <c r="I8" s="41" t="inlineStr">
        <is>
          <t>Passed</t>
        </is>
      </c>
      <c r="J8" s="6" t="inlineStr">
        <is>
          <t>2026-09-10</t>
        </is>
      </c>
      <c r="K8" s="6" t="inlineStr">
        <is>
          <t>F. Hakim</t>
        </is>
      </c>
    </row>
    <row r="9" ht="20" customHeight="1">
      <c r="A9" s="9" t="inlineStr">
        <is>
          <t>DRL-002</t>
        </is>
      </c>
      <c r="B9" s="9" t="inlineStr">
        <is>
          <t>CBD Datacenter Total Power Blackout</t>
        </is>
      </c>
      <c r="C9" s="7" t="n">
        <v>850</v>
      </c>
      <c r="D9" s="7" t="n">
        <v>850</v>
      </c>
      <c r="E9" s="9">
        <f>D9/C9</f>
        <v/>
      </c>
      <c r="F9" s="7" t="n">
        <v>835</v>
      </c>
      <c r="G9" s="9" t="inlineStr">
        <is>
          <t>Signal Group + Email Push</t>
        </is>
      </c>
      <c r="H9" s="53" t="n">
        <v>2.1</v>
      </c>
      <c r="I9" s="41" t="inlineStr">
        <is>
          <t>Passed</t>
        </is>
      </c>
      <c r="J9" s="9" t="inlineStr">
        <is>
          <t>2026-08-22</t>
        </is>
      </c>
      <c r="K9" s="9" t="inlineStr">
        <is>
          <t>K. Sudirman</t>
        </is>
      </c>
    </row>
    <row r="10" ht="20" customHeight="1">
      <c r="A10" s="6" t="inlineStr">
        <is>
          <t>DRL-003</t>
        </is>
      </c>
      <c r="B10" s="6" t="inlineStr">
        <is>
          <t>Ransomware Containment Disconnect</t>
        </is>
      </c>
      <c r="C10" s="4" t="n">
        <v>320</v>
      </c>
      <c r="D10" s="4" t="n">
        <v>318</v>
      </c>
      <c r="E10" s="6">
        <f>D10/C10</f>
        <v/>
      </c>
      <c r="F10" s="4" t="n">
        <v>312</v>
      </c>
      <c r="G10" s="6" t="inlineStr">
        <is>
          <t>Encrypted Emergency SMS Bridge</t>
        </is>
      </c>
      <c r="H10" s="51" t="n">
        <v>1.8</v>
      </c>
      <c r="I10" s="41" t="inlineStr">
        <is>
          <t>Passed</t>
        </is>
      </c>
      <c r="J10" s="6" t="inlineStr">
        <is>
          <t>2026-08-15</t>
        </is>
      </c>
      <c r="K10" s="6" t="inlineStr">
        <is>
          <t>R. Hidayat</t>
        </is>
      </c>
    </row>
    <row r="11" ht="20" customHeight="1">
      <c r="A11" s="9" t="inlineStr">
        <is>
          <t>DRL-004</t>
        </is>
      </c>
      <c r="B11" s="9" t="inlineStr">
        <is>
          <t>Severe Flash Flood Access Disruption</t>
        </is>
      </c>
      <c r="C11" s="63" t="n">
        <v>2800</v>
      </c>
      <c r="D11" s="63" t="n">
        <v>2740</v>
      </c>
      <c r="E11" s="9">
        <f>D11/C11</f>
        <v/>
      </c>
      <c r="F11" s="63" t="n">
        <v>2580</v>
      </c>
      <c r="G11" s="9" t="inlineStr">
        <is>
          <t>Staff Mobile App + SMS</t>
        </is>
      </c>
      <c r="H11" s="53" t="n">
        <v>6.2</v>
      </c>
      <c r="I11" s="41" t="inlineStr">
        <is>
          <t>Passed</t>
        </is>
      </c>
      <c r="J11" s="9" t="inlineStr">
        <is>
          <t>2026-07-28</t>
        </is>
      </c>
      <c r="K11" s="9" t="inlineStr">
        <is>
          <t>W. Supratman</t>
        </is>
      </c>
    </row>
    <row r="12" ht="20" customHeight="1">
      <c r="A12" s="6" t="inlineStr">
        <is>
          <t>DRL-005</t>
        </is>
      </c>
      <c r="B12" s="6" t="inlineStr">
        <is>
          <t>Chemical Spill &amp; Industrial Evacuation</t>
        </is>
      </c>
      <c r="C12" s="4" t="n">
        <v>650</v>
      </c>
      <c r="D12" s="4" t="n">
        <v>642</v>
      </c>
      <c r="E12" s="6">
        <f>D12/C12</f>
        <v/>
      </c>
      <c r="F12" s="4" t="n">
        <v>630</v>
      </c>
      <c r="G12" s="6" t="inlineStr">
        <is>
          <t>Acoustic Siren + SMS Blast</t>
        </is>
      </c>
      <c r="H12" s="51" t="n">
        <v>2</v>
      </c>
      <c r="I12" s="41" t="inlineStr">
        <is>
          <t>Passed</t>
        </is>
      </c>
      <c r="J12" s="6" t="inlineStr">
        <is>
          <t>2026-07-12</t>
        </is>
      </c>
      <c r="K12" s="6" t="inlineStr">
        <is>
          <t>F. Hakim</t>
        </is>
      </c>
    </row>
    <row r="13" ht="20" customHeight="1">
      <c r="A13" s="9" t="inlineStr">
        <is>
          <t>DRL-006</t>
        </is>
      </c>
      <c r="B13" s="9" t="inlineStr">
        <is>
          <t>Civil Unrest &amp; Urban Access Lockdown</t>
        </is>
      </c>
      <c r="C13" s="63" t="n">
        <v>1200</v>
      </c>
      <c r="D13" s="63" t="n">
        <v>1180</v>
      </c>
      <c r="E13" s="9">
        <f>D13/C13</f>
        <v/>
      </c>
      <c r="F13" s="63" t="n">
        <v>1120</v>
      </c>
      <c r="G13" s="9" t="inlineStr">
        <is>
          <t>WhatsApp Broadcast API</t>
        </is>
      </c>
      <c r="H13" s="53" t="n">
        <v>4.5</v>
      </c>
      <c r="I13" s="41" t="inlineStr">
        <is>
          <t>Passed</t>
        </is>
      </c>
      <c r="J13" s="9" t="inlineStr">
        <is>
          <t>2026-06-30</t>
        </is>
      </c>
      <c r="K13" s="9" t="inlineStr">
        <is>
          <t>G. Subroto</t>
        </is>
      </c>
    </row>
    <row r="14" ht="20" customHeight="1">
      <c r="A14" s="6" t="inlineStr">
        <is>
          <t>DRL-007</t>
        </is>
      </c>
      <c r="B14" s="6" t="inlineStr">
        <is>
          <t>Major Telco Subsea Cable Cut Drill</t>
        </is>
      </c>
      <c r="C14" s="4" t="n">
        <v>420</v>
      </c>
      <c r="D14" s="4" t="n">
        <v>420</v>
      </c>
      <c r="E14" s="6">
        <f>D14/C14</f>
        <v/>
      </c>
      <c r="F14" s="4" t="n">
        <v>415</v>
      </c>
      <c r="G14" s="6" t="inlineStr">
        <is>
          <t>Satellite Pager + Everbridge</t>
        </is>
      </c>
      <c r="H14" s="51" t="n">
        <v>3</v>
      </c>
      <c r="I14" s="41" t="inlineStr">
        <is>
          <t>Passed</t>
        </is>
      </c>
      <c r="J14" s="6" t="inlineStr">
        <is>
          <t>2026-06-14</t>
        </is>
      </c>
      <c r="K14" s="6" t="inlineStr">
        <is>
          <t>D. Kusuma</t>
        </is>
      </c>
    </row>
    <row r="15" ht="20" customHeight="1">
      <c r="A15" s="9" t="inlineStr">
        <is>
          <t>DRL-008</t>
        </is>
      </c>
      <c r="B15" s="9" t="inlineStr">
        <is>
          <t>Executive Kidnap &amp; Extortion Protocol</t>
        </is>
      </c>
      <c r="C15" s="7" t="n">
        <v>25</v>
      </c>
      <c r="D15" s="7" t="n">
        <v>25</v>
      </c>
      <c r="E15" s="9">
        <f>D15/C15</f>
        <v/>
      </c>
      <c r="F15" s="7" t="n">
        <v>25</v>
      </c>
      <c r="G15" s="9" t="inlineStr">
        <is>
          <t>Encrypted Satellite Push</t>
        </is>
      </c>
      <c r="H15" s="53" t="n">
        <v>1.2</v>
      </c>
      <c r="I15" s="41" t="inlineStr">
        <is>
          <t>Passed</t>
        </is>
      </c>
      <c r="J15" s="9" t="inlineStr">
        <is>
          <t>2026-05-25</t>
        </is>
      </c>
      <c r="K15" s="9" t="inlineStr">
        <is>
          <t>L. Wijaya</t>
        </is>
      </c>
    </row>
    <row r="16" ht="20" customHeight="1">
      <c r="A16" s="6" t="inlineStr">
        <is>
          <t>DRL-009</t>
        </is>
      </c>
      <c r="B16" s="6" t="inlineStr">
        <is>
          <t>Campus Active Threat &amp; Shelter Drill</t>
        </is>
      </c>
      <c r="C16" s="62" t="n">
        <v>1850</v>
      </c>
      <c r="D16" s="62" t="n">
        <v>1810</v>
      </c>
      <c r="E16" s="6">
        <f>D16/C16</f>
        <v/>
      </c>
      <c r="F16" s="62" t="n">
        <v>1750</v>
      </c>
      <c r="G16" s="6" t="inlineStr">
        <is>
          <t>Desktop Pop-up &amp; Public PA</t>
        </is>
      </c>
      <c r="H16" s="51" t="n">
        <v>1.5</v>
      </c>
      <c r="I16" s="41" t="inlineStr">
        <is>
          <t>Passed</t>
        </is>
      </c>
      <c r="J16" s="6" t="inlineStr">
        <is>
          <t>2026-05-08</t>
        </is>
      </c>
      <c r="K16" s="6" t="inlineStr">
        <is>
          <t>F. Hakim</t>
        </is>
      </c>
    </row>
    <row r="17" ht="20" customHeight="1">
      <c r="A17" s="9" t="inlineStr">
        <is>
          <t>DRL-010</t>
        </is>
      </c>
      <c r="B17" s="9" t="inlineStr">
        <is>
          <t>Pandemic Cluster &amp; Remote Work Shift</t>
        </is>
      </c>
      <c r="C17" s="63" t="n">
        <v>5200</v>
      </c>
      <c r="D17" s="63" t="n">
        <v>5100</v>
      </c>
      <c r="E17" s="9">
        <f>D17/C17</f>
        <v/>
      </c>
      <c r="F17" s="63" t="n">
        <v>4950</v>
      </c>
      <c r="G17" s="9" t="inlineStr">
        <is>
          <t>Corporate Email &amp; SMS Blast</t>
        </is>
      </c>
      <c r="H17" s="53" t="n">
        <v>12</v>
      </c>
      <c r="I17" s="41" t="inlineStr">
        <is>
          <t>Passed</t>
        </is>
      </c>
      <c r="J17" s="9" t="inlineStr">
        <is>
          <t>2026-04-18</t>
        </is>
      </c>
      <c r="K17" s="9" t="inlineStr">
        <is>
          <t>N. Permata</t>
        </is>
      </c>
    </row>
    <row r="18" ht="20" customHeight="1">
      <c r="A18" s="6" t="inlineStr">
        <is>
          <t>DRL-011</t>
        </is>
      </c>
      <c r="B18" s="6" t="inlineStr">
        <is>
          <t>Regional Power Grid Failure (Java-Bali)</t>
        </is>
      </c>
      <c r="C18" s="62" t="n">
        <v>3100</v>
      </c>
      <c r="D18" s="62" t="n">
        <v>3050</v>
      </c>
      <c r="E18" s="6">
        <f>D18/C18</f>
        <v/>
      </c>
      <c r="F18" s="62" t="n">
        <v>2980</v>
      </c>
      <c r="G18" s="6" t="inlineStr">
        <is>
          <t>Cellular Broadcast + Pager</t>
        </is>
      </c>
      <c r="H18" s="51" t="n">
        <v>5</v>
      </c>
      <c r="I18" s="41" t="inlineStr">
        <is>
          <t>Passed</t>
        </is>
      </c>
      <c r="J18" s="6" t="inlineStr">
        <is>
          <t>2026-04-02</t>
        </is>
      </c>
      <c r="K18" s="6" t="inlineStr">
        <is>
          <t>K. Sudirman</t>
        </is>
      </c>
    </row>
    <row r="19" ht="20" customHeight="1">
      <c r="A19" s="9" t="inlineStr">
        <is>
          <t>DRL-012</t>
        </is>
      </c>
      <c r="B19" s="9" t="inlineStr">
        <is>
          <t>Supply Chain Warehouse Fire Protocol</t>
        </is>
      </c>
      <c r="C19" s="7" t="n">
        <v>180</v>
      </c>
      <c r="D19" s="7" t="n">
        <v>178</v>
      </c>
      <c r="E19" s="9">
        <f>D19/C19</f>
        <v/>
      </c>
      <c r="F19" s="7" t="n">
        <v>175</v>
      </c>
      <c r="G19" s="9" t="inlineStr">
        <is>
          <t>Two-Way Radio + SMS</t>
        </is>
      </c>
      <c r="H19" s="53" t="n">
        <v>2.2</v>
      </c>
      <c r="I19" s="41" t="inlineStr">
        <is>
          <t>Passed</t>
        </is>
      </c>
      <c r="J19" s="9" t="inlineStr">
        <is>
          <t>2026-03-20</t>
        </is>
      </c>
      <c r="K19" s="9" t="inlineStr">
        <is>
          <t>A. Pratama</t>
        </is>
      </c>
    </row>
    <row r="20" ht="20" customHeight="1">
      <c r="A20" s="6" t="inlineStr">
        <is>
          <t>DRL-013</t>
        </is>
      </c>
      <c r="B20" s="6" t="inlineStr">
        <is>
          <t>OJK Regulatory Audit Surprise Drill</t>
        </is>
      </c>
      <c r="C20" s="4" t="n">
        <v>110</v>
      </c>
      <c r="D20" s="4" t="n">
        <v>108</v>
      </c>
      <c r="E20" s="6">
        <f>D20/C20</f>
        <v/>
      </c>
      <c r="F20" s="4" t="n">
        <v>105</v>
      </c>
      <c r="G20" s="6" t="inlineStr">
        <is>
          <t>Secure Slack Channel Blast</t>
        </is>
      </c>
      <c r="H20" s="51" t="n">
        <v>3.8</v>
      </c>
      <c r="I20" s="41" t="inlineStr">
        <is>
          <t>Passed</t>
        </is>
      </c>
      <c r="J20" s="6" t="inlineStr">
        <is>
          <t>2026-03-05</t>
        </is>
      </c>
      <c r="K20" s="6" t="inlineStr">
        <is>
          <t>L. Wijaya</t>
        </is>
      </c>
    </row>
    <row r="21" ht="20" customHeight="1">
      <c r="A21" s="9" t="inlineStr">
        <is>
          <t>DRL-014</t>
        </is>
      </c>
      <c r="B21" s="9" t="inlineStr">
        <is>
          <t>DNS Hijack &amp; Public Portal Defacement</t>
        </is>
      </c>
      <c r="C21" s="7" t="n">
        <v>150</v>
      </c>
      <c r="D21" s="7" t="n">
        <v>149</v>
      </c>
      <c r="E21" s="9">
        <f>D21/C21</f>
        <v/>
      </c>
      <c r="F21" s="7" t="n">
        <v>145</v>
      </c>
      <c r="G21" s="9" t="inlineStr">
        <is>
          <t>OpsGenie Pager Alerts</t>
        </is>
      </c>
      <c r="H21" s="53" t="n">
        <v>2.5</v>
      </c>
      <c r="I21" s="41" t="inlineStr">
        <is>
          <t>Passed</t>
        </is>
      </c>
      <c r="J21" s="9" t="inlineStr">
        <is>
          <t>2026-02-18</t>
        </is>
      </c>
      <c r="K21" s="9" t="inlineStr">
        <is>
          <t>S. Rahardjo</t>
        </is>
      </c>
    </row>
    <row r="22" ht="20" customHeight="1">
      <c r="A22" s="6" t="inlineStr">
        <is>
          <t>DRL-015</t>
        </is>
      </c>
      <c r="B22" s="6" t="inlineStr">
        <is>
          <t>SWIFT Network Sanctions Escalation</t>
        </is>
      </c>
      <c r="C22" s="4" t="n">
        <v>45</v>
      </c>
      <c r="D22" s="4" t="n">
        <v>45</v>
      </c>
      <c r="E22" s="6">
        <f>D22/C22</f>
        <v/>
      </c>
      <c r="F22" s="4" t="n">
        <v>45</v>
      </c>
      <c r="G22" s="6" t="inlineStr">
        <is>
          <t>Direct Secure Voice Bridge</t>
        </is>
      </c>
      <c r="H22" s="51" t="n">
        <v>2</v>
      </c>
      <c r="I22" s="41" t="inlineStr">
        <is>
          <t>Passed</t>
        </is>
      </c>
      <c r="J22" s="6" t="inlineStr">
        <is>
          <t>2026-02-01</t>
        </is>
      </c>
      <c r="K22" s="6" t="inlineStr">
        <is>
          <t>D. Kusuma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2" customWidth="1" min="3" max="3"/>
    <col width="26" customWidth="1" min="4" max="4"/>
    <col width="14" customWidth="1" min="5" max="5"/>
    <col width="18" customWidth="1" min="6" max="6"/>
    <col width="22" customWidth="1" min="7" max="7"/>
    <col width="20" customWidth="1" min="8" max="8"/>
    <col width="22" customWidth="1" min="9" max="9"/>
    <col width="18" customWidth="1" min="10" max="10"/>
    <col width="22" customWidth="1" min="11" max="11"/>
  </cols>
  <sheetData>
    <row r="1" ht="28" customHeight="1">
      <c r="A1" s="44" t="inlineStr">
        <is>
          <t>⚙️ DISASTER RECOVERY RUNBOOK AUTOMATION &amp; ORCHESTRATION</t>
        </is>
      </c>
    </row>
    <row r="2">
      <c r="A2" s="2" t="inlineStr">
        <is>
          <t>Automated failover workflows, step execution ratios, dry run pass rates, and RTO benchmarks.</t>
        </is>
      </c>
    </row>
    <row r="4" ht="18" customHeight="1">
      <c r="A4" s="45" t="inlineStr">
        <is>
          <t>AUTOMATED DR RUNBOOKS</t>
        </is>
      </c>
      <c r="B4" s="98" t="n"/>
      <c r="C4" s="45" t="inlineStr">
        <is>
          <t>AVERAGE AUTOMATION LEVEL</t>
        </is>
      </c>
      <c r="D4" s="98" t="n"/>
      <c r="E4" s="45" t="inlineStr">
        <is>
          <t>RUNBOOK DRILL PASS RATE</t>
        </is>
      </c>
      <c r="F4" s="98" t="n"/>
      <c r="G4" s="45" t="inlineStr">
        <is>
          <t>AVERAGE ACTUAL FAILOVER TIME</t>
        </is>
      </c>
      <c r="H4" s="99" t="n"/>
      <c r="I4" s="99" t="n"/>
      <c r="J4" s="99" t="n"/>
      <c r="K4" s="98" t="n"/>
    </row>
    <row r="5" ht="22" customHeight="1">
      <c r="A5" s="64">
        <f>COUNTA(A8:A22)</f>
        <v/>
      </c>
      <c r="B5" s="98" t="n"/>
      <c r="C5" s="49">
        <f>AVERAGE(J8:J22)</f>
        <v/>
      </c>
      <c r="D5" s="98" t="n"/>
      <c r="E5" s="49">
        <f>COUNTIF(H8:H22,"Passed")/COUNTA(H8:H22)</f>
        <v/>
      </c>
      <c r="F5" s="98" t="n"/>
      <c r="G5" s="57">
        <f>AVERAGE(I8:I22)</f>
        <v/>
      </c>
      <c r="H5" s="99" t="n"/>
      <c r="I5" s="99" t="n"/>
      <c r="J5" s="99" t="n"/>
      <c r="K5" s="98" t="n"/>
    </row>
    <row r="7" ht="24" customHeight="1">
      <c r="A7" s="3" t="inlineStr">
        <is>
          <t>RUNBOOK ID</t>
        </is>
      </c>
      <c r="B7" s="3" t="inlineStr">
        <is>
          <t>SYSTEM / CLUSTER NAME</t>
        </is>
      </c>
      <c r="C7" s="3" t="inlineStr">
        <is>
          <t>TIER</t>
        </is>
      </c>
      <c r="D7" s="3" t="inlineStr">
        <is>
          <t>AUTOMATION ORCHESTRATOR</t>
        </is>
      </c>
      <c r="E7" s="3" t="inlineStr">
        <is>
          <t>TOTAL STEPS</t>
        </is>
      </c>
      <c r="F7" s="3" t="inlineStr">
        <is>
          <t>AUTOMATED STEPS</t>
        </is>
      </c>
      <c r="G7" s="3" t="inlineStr">
        <is>
          <t>ESTIMATED RTO (MINS)</t>
        </is>
      </c>
      <c r="H7" s="3" t="inlineStr">
        <is>
          <t>LAST DRY RUN RESULT</t>
        </is>
      </c>
      <c r="I7" s="3" t="inlineStr">
        <is>
          <t>EXECUTION TIME (MINS)</t>
        </is>
      </c>
      <c r="J7" s="3" t="inlineStr">
        <is>
          <t>AUTOMATION RATIO</t>
        </is>
      </c>
      <c r="K7" s="3" t="inlineStr">
        <is>
          <t>LEAD RELIABILITY ENGINEER</t>
        </is>
      </c>
    </row>
    <row r="8" ht="20" customHeight="1">
      <c r="A8" s="6" t="inlineStr">
        <is>
          <t>RB-PAY-01</t>
        </is>
      </c>
      <c r="B8" s="6" t="inlineStr">
        <is>
          <t>Core Payment Switch Failover</t>
        </is>
      </c>
      <c r="C8" s="6" t="inlineStr">
        <is>
          <t>Tier 0</t>
        </is>
      </c>
      <c r="D8" s="6" t="inlineStr">
        <is>
          <t>Ansible Tower &amp; BASH</t>
        </is>
      </c>
      <c r="E8" s="4" t="n">
        <v>45</v>
      </c>
      <c r="F8" s="4" t="n">
        <v>43</v>
      </c>
      <c r="G8" s="4" t="n">
        <v>30</v>
      </c>
      <c r="H8" s="41" t="inlineStr">
        <is>
          <t>Passed</t>
        </is>
      </c>
      <c r="I8" s="51" t="n">
        <v>24.5</v>
      </c>
      <c r="J8" s="6">
        <f>F8/E8</f>
        <v/>
      </c>
      <c r="K8" s="6" t="inlineStr">
        <is>
          <t>P. Sasmita</t>
        </is>
      </c>
    </row>
    <row r="9" ht="20" customHeight="1">
      <c r="A9" s="9" t="inlineStr">
        <is>
          <t>RB-APP-03</t>
        </is>
      </c>
      <c r="B9" s="9" t="inlineStr">
        <is>
          <t>Mobile Banking Kubernetes Failover</t>
        </is>
      </c>
      <c r="C9" s="9" t="inlineStr">
        <is>
          <t>Tier 0</t>
        </is>
      </c>
      <c r="D9" s="9" t="inlineStr">
        <is>
          <t>ArgoCD &amp; AWS Route53</t>
        </is>
      </c>
      <c r="E9" s="7" t="n">
        <v>28</v>
      </c>
      <c r="F9" s="7" t="n">
        <v>28</v>
      </c>
      <c r="G9" s="7" t="n">
        <v>60</v>
      </c>
      <c r="H9" s="41" t="inlineStr">
        <is>
          <t>Passed</t>
        </is>
      </c>
      <c r="I9" s="53" t="n">
        <v>48</v>
      </c>
      <c r="J9" s="9">
        <f>F9/E9</f>
        <v/>
      </c>
      <c r="K9" s="9" t="inlineStr">
        <is>
          <t>D. Arifin</t>
        </is>
      </c>
    </row>
    <row r="10" ht="20" customHeight="1">
      <c r="A10" s="6" t="inlineStr">
        <is>
          <t>RB-TRS-02</t>
        </is>
      </c>
      <c r="B10" s="6" t="inlineStr">
        <is>
          <t>Treasury Trading Multi-Feed Reroute</t>
        </is>
      </c>
      <c r="C10" s="6" t="inlineStr">
        <is>
          <t>Tier 1</t>
        </is>
      </c>
      <c r="D10" s="6" t="inlineStr">
        <is>
          <t>Terraform Cloud &amp; Python</t>
        </is>
      </c>
      <c r="E10" s="4" t="n">
        <v>35</v>
      </c>
      <c r="F10" s="4" t="n">
        <v>30</v>
      </c>
      <c r="G10" s="4" t="n">
        <v>60</v>
      </c>
      <c r="H10" s="42" t="inlineStr">
        <is>
          <t>Remediation</t>
        </is>
      </c>
      <c r="I10" s="51" t="n">
        <v>72</v>
      </c>
      <c r="J10" s="6">
        <f>F10/E10</f>
        <v/>
      </c>
      <c r="K10" s="6" t="inlineStr">
        <is>
          <t>M. Fauzi</t>
        </is>
      </c>
    </row>
    <row r="11" ht="20" customHeight="1">
      <c r="A11" s="9" t="inlineStr">
        <is>
          <t>RB-SWIFT-01</t>
        </is>
      </c>
      <c r="B11" s="9" t="inlineStr">
        <is>
          <t>SWIFT Alliance Gateway Standby</t>
        </is>
      </c>
      <c r="C11" s="9" t="inlineStr">
        <is>
          <t>Tier 0</t>
        </is>
      </c>
      <c r="D11" s="9" t="inlineStr">
        <is>
          <t>VMware SRM &amp; PowerShell</t>
        </is>
      </c>
      <c r="E11" s="7" t="n">
        <v>50</v>
      </c>
      <c r="F11" s="7" t="n">
        <v>48</v>
      </c>
      <c r="G11" s="7" t="n">
        <v>60</v>
      </c>
      <c r="H11" s="41" t="inlineStr">
        <is>
          <t>Passed</t>
        </is>
      </c>
      <c r="I11" s="53" t="n">
        <v>42</v>
      </c>
      <c r="J11" s="9">
        <f>F11/E11</f>
        <v/>
      </c>
      <c r="K11" s="9" t="inlineStr">
        <is>
          <t>R. Santika</t>
        </is>
      </c>
    </row>
    <row r="12" ht="20" customHeight="1">
      <c r="A12" s="6" t="inlineStr">
        <is>
          <t>RB-ATM-04</t>
        </is>
      </c>
      <c r="B12" s="6" t="inlineStr">
        <is>
          <t>ATM Base24 Transaction Re-Route</t>
        </is>
      </c>
      <c r="C12" s="6" t="inlineStr">
        <is>
          <t>Tier 1</t>
        </is>
      </c>
      <c r="D12" s="6" t="inlineStr">
        <is>
          <t>Ansible &amp; Cisco ACI</t>
        </is>
      </c>
      <c r="E12" s="4" t="n">
        <v>32</v>
      </c>
      <c r="F12" s="4" t="n">
        <v>30</v>
      </c>
      <c r="G12" s="4" t="n">
        <v>90</v>
      </c>
      <c r="H12" s="41" t="inlineStr">
        <is>
          <t>Passed</t>
        </is>
      </c>
      <c r="I12" s="51" t="n">
        <v>66</v>
      </c>
      <c r="J12" s="6">
        <f>F12/E12</f>
        <v/>
      </c>
      <c r="K12" s="6" t="inlineStr">
        <is>
          <t>H. Kurnia</t>
        </is>
      </c>
    </row>
    <row r="13" ht="20" customHeight="1">
      <c r="A13" s="9" t="inlineStr">
        <is>
          <t>RB-SAP-05</t>
        </is>
      </c>
      <c r="B13" s="9" t="inlineStr">
        <is>
          <t>SAP HANA High Availability Takeover</t>
        </is>
      </c>
      <c r="C13" s="9" t="inlineStr">
        <is>
          <t>Tier 1</t>
        </is>
      </c>
      <c r="D13" s="9" t="inlineStr">
        <is>
          <t>SUSE Linux Cluster Mgr</t>
        </is>
      </c>
      <c r="E13" s="7" t="n">
        <v>20</v>
      </c>
      <c r="F13" s="7" t="n">
        <v>20</v>
      </c>
      <c r="G13" s="7" t="n">
        <v>240</v>
      </c>
      <c r="H13" s="41" t="inlineStr">
        <is>
          <t>Passed</t>
        </is>
      </c>
      <c r="I13" s="53" t="n">
        <v>192</v>
      </c>
      <c r="J13" s="9">
        <f>F13/E13</f>
        <v/>
      </c>
      <c r="K13" s="9" t="inlineStr">
        <is>
          <t>B. Setiawan</t>
        </is>
      </c>
    </row>
    <row r="14" ht="20" customHeight="1">
      <c r="A14" s="6" t="inlineStr">
        <is>
          <t>RB-IAM-01</t>
        </is>
      </c>
      <c r="B14" s="6" t="inlineStr">
        <is>
          <t>Active Directory Forest Recovery</t>
        </is>
      </c>
      <c r="C14" s="6" t="inlineStr">
        <is>
          <t>Tier 0</t>
        </is>
      </c>
      <c r="D14" s="6" t="inlineStr">
        <is>
          <t>Quest Recovery Mgr &amp; Azure</t>
        </is>
      </c>
      <c r="E14" s="4" t="n">
        <v>40</v>
      </c>
      <c r="F14" s="4" t="n">
        <v>38</v>
      </c>
      <c r="G14" s="4" t="n">
        <v>30</v>
      </c>
      <c r="H14" s="41" t="inlineStr">
        <is>
          <t>Passed</t>
        </is>
      </c>
      <c r="I14" s="51" t="n">
        <v>18</v>
      </c>
      <c r="J14" s="6">
        <f>F14/E14</f>
        <v/>
      </c>
      <c r="K14" s="6" t="inlineStr">
        <is>
          <t>W. Hartono</t>
        </is>
      </c>
    </row>
    <row r="15" ht="20" customHeight="1">
      <c r="A15" s="9" t="inlineStr">
        <is>
          <t>RB-DB-02</t>
        </is>
      </c>
      <c r="B15" s="9" t="inlineStr">
        <is>
          <t>Oracle Exadata Dataguard Standby</t>
        </is>
      </c>
      <c r="C15" s="9" t="inlineStr">
        <is>
          <t>Tier 0</t>
        </is>
      </c>
      <c r="D15" s="9" t="inlineStr">
        <is>
          <t>Oracle Dataguard Broker</t>
        </is>
      </c>
      <c r="E15" s="7" t="n">
        <v>15</v>
      </c>
      <c r="F15" s="7" t="n">
        <v>15</v>
      </c>
      <c r="G15" s="7" t="n">
        <v>20</v>
      </c>
      <c r="H15" s="41" t="inlineStr">
        <is>
          <t>Passed</t>
        </is>
      </c>
      <c r="I15" s="53" t="n">
        <v>14.5</v>
      </c>
      <c r="J15" s="9">
        <f>F15/E15</f>
        <v/>
      </c>
      <c r="K15" s="9" t="inlineStr">
        <is>
          <t>T. Wulandari</t>
        </is>
      </c>
    </row>
    <row r="16" ht="20" customHeight="1">
      <c r="A16" s="6" t="inlineStr">
        <is>
          <t>RB-CC-04</t>
        </is>
      </c>
      <c r="B16" s="6" t="inlineStr">
        <is>
          <t>Contact Center SIP Trunk Failover</t>
        </is>
      </c>
      <c r="C16" s="6" t="inlineStr">
        <is>
          <t>Tier 1</t>
        </is>
      </c>
      <c r="D16" s="6" t="inlineStr">
        <is>
          <t>Genesys API &amp; Python</t>
        </is>
      </c>
      <c r="E16" s="4" t="n">
        <v>22</v>
      </c>
      <c r="F16" s="4" t="n">
        <v>18</v>
      </c>
      <c r="G16" s="4" t="n">
        <v>120</v>
      </c>
      <c r="H16" s="42" t="inlineStr">
        <is>
          <t>Remediation</t>
        </is>
      </c>
      <c r="I16" s="51" t="n">
        <v>168</v>
      </c>
      <c r="J16" s="6">
        <f>F16/E16</f>
        <v/>
      </c>
      <c r="K16" s="6" t="inlineStr">
        <is>
          <t>S. Nugroho</t>
        </is>
      </c>
    </row>
    <row r="17" ht="20" customHeight="1">
      <c r="A17" s="9" t="inlineStr">
        <is>
          <t>RB-WMS-03</t>
        </is>
      </c>
      <c r="B17" s="9" t="inlineStr">
        <is>
          <t>Supply Chain Warehouse Switch</t>
        </is>
      </c>
      <c r="C17" s="9" t="inlineStr">
        <is>
          <t>Tier 2</t>
        </is>
      </c>
      <c r="D17" s="9" t="inlineStr">
        <is>
          <t>Custom Bash Scripts</t>
        </is>
      </c>
      <c r="E17" s="7" t="n">
        <v>30</v>
      </c>
      <c r="F17" s="7" t="n">
        <v>22</v>
      </c>
      <c r="G17" s="7" t="n">
        <v>480</v>
      </c>
      <c r="H17" s="41" t="inlineStr">
        <is>
          <t>Passed</t>
        </is>
      </c>
      <c r="I17" s="53" t="n">
        <v>510</v>
      </c>
      <c r="J17" s="9">
        <f>F17/E17</f>
        <v/>
      </c>
      <c r="K17" s="9" t="inlineStr">
        <is>
          <t>A. Hendra</t>
        </is>
      </c>
    </row>
    <row r="18" ht="20" customHeight="1">
      <c r="A18" s="6" t="inlineStr">
        <is>
          <t>RB-LOAN-01</t>
        </is>
      </c>
      <c r="B18" s="6" t="inlineStr">
        <is>
          <t>Loan Processing Microservices</t>
        </is>
      </c>
      <c r="C18" s="6" t="inlineStr">
        <is>
          <t>Tier 1</t>
        </is>
      </c>
      <c r="D18" s="6" t="inlineStr">
        <is>
          <t>Kubernetes Multi-Cluster</t>
        </is>
      </c>
      <c r="E18" s="4" t="n">
        <v>25</v>
      </c>
      <c r="F18" s="4" t="n">
        <v>25</v>
      </c>
      <c r="G18" s="4" t="n">
        <v>240</v>
      </c>
      <c r="H18" s="41" t="inlineStr">
        <is>
          <t>Passed</t>
        </is>
      </c>
      <c r="I18" s="51" t="n">
        <v>228</v>
      </c>
      <c r="J18" s="6">
        <f>F18/E18</f>
        <v/>
      </c>
      <c r="K18" s="6" t="inlineStr">
        <is>
          <t>J. Pranoto</t>
        </is>
      </c>
    </row>
    <row r="19" ht="20" customHeight="1">
      <c r="A19" s="9" t="inlineStr">
        <is>
          <t>RB-REP-02</t>
        </is>
      </c>
      <c r="B19" s="9" t="inlineStr">
        <is>
          <t>Regulatory Reporting Standby DB</t>
        </is>
      </c>
      <c r="C19" s="9" t="inlineStr">
        <is>
          <t>Tier 1</t>
        </is>
      </c>
      <c r="D19" s="9" t="inlineStr">
        <is>
          <t>PostgreSQL Patroni Cluster</t>
        </is>
      </c>
      <c r="E19" s="7" t="n">
        <v>18</v>
      </c>
      <c r="F19" s="7" t="n">
        <v>18</v>
      </c>
      <c r="G19" s="7" t="n">
        <v>360</v>
      </c>
      <c r="H19" s="41" t="inlineStr">
        <is>
          <t>Passed</t>
        </is>
      </c>
      <c r="I19" s="53" t="n">
        <v>312</v>
      </c>
      <c r="J19" s="9">
        <f>F19/E19</f>
        <v/>
      </c>
      <c r="K19" s="9" t="inlineStr">
        <is>
          <t>E. Yolanda</t>
        </is>
      </c>
    </row>
    <row r="20" ht="20" customHeight="1">
      <c r="A20" s="6" t="inlineStr">
        <is>
          <t>RB-NET-01</t>
        </is>
      </c>
      <c r="B20" s="6" t="inlineStr">
        <is>
          <t>Core BGP Peering Reroute to WAR</t>
        </is>
      </c>
      <c r="C20" s="6" t="inlineStr">
        <is>
          <t>Tier 0</t>
        </is>
      </c>
      <c r="D20" s="6" t="inlineStr">
        <is>
          <t>Arista CloudVision &amp; Netmiko</t>
        </is>
      </c>
      <c r="E20" s="4" t="n">
        <v>36</v>
      </c>
      <c r="F20" s="4" t="n">
        <v>36</v>
      </c>
      <c r="G20" s="4" t="n">
        <v>15</v>
      </c>
      <c r="H20" s="41" t="inlineStr">
        <is>
          <t>Passed</t>
        </is>
      </c>
      <c r="I20" s="51" t="n">
        <v>11.2</v>
      </c>
      <c r="J20" s="6">
        <f>F20/E20</f>
        <v/>
      </c>
      <c r="K20" s="6" t="inlineStr">
        <is>
          <t>Z. Abidin</t>
        </is>
      </c>
    </row>
    <row r="21" ht="20" customHeight="1">
      <c r="A21" s="9" t="inlineStr">
        <is>
          <t>RB-STORAGE-01</t>
        </is>
      </c>
      <c r="B21" s="9" t="inlineStr">
        <is>
          <t>Pure Storage SAN Remote Replica</t>
        </is>
      </c>
      <c r="C21" s="9" t="inlineStr">
        <is>
          <t>Tier 0</t>
        </is>
      </c>
      <c r="D21" s="9" t="inlineStr">
        <is>
          <t>Pure Storage ActiveCluster</t>
        </is>
      </c>
      <c r="E21" s="7" t="n">
        <v>12</v>
      </c>
      <c r="F21" s="7" t="n">
        <v>12</v>
      </c>
      <c r="G21" s="7" t="n">
        <v>10</v>
      </c>
      <c r="H21" s="41" t="inlineStr">
        <is>
          <t>Passed</t>
        </is>
      </c>
      <c r="I21" s="53" t="n">
        <v>8.5</v>
      </c>
      <c r="J21" s="9">
        <f>F21/E21</f>
        <v/>
      </c>
      <c r="K21" s="9" t="inlineStr">
        <is>
          <t>O. Simanjuntak</t>
        </is>
      </c>
    </row>
    <row r="22" ht="20" customHeight="1">
      <c r="A22" s="6" t="inlineStr">
        <is>
          <t>RB-SEC-03</t>
        </is>
      </c>
      <c r="B22" s="6" t="inlineStr">
        <is>
          <t>WAF &amp; DDoS Edge Scrubbing Route</t>
        </is>
      </c>
      <c r="C22" s="6" t="inlineStr">
        <is>
          <t>Tier 0</t>
        </is>
      </c>
      <c r="D22" s="6" t="inlineStr">
        <is>
          <t>Cloudflare API Orchestration</t>
        </is>
      </c>
      <c r="E22" s="4" t="n">
        <v>16</v>
      </c>
      <c r="F22" s="4" t="n">
        <v>16</v>
      </c>
      <c r="G22" s="4" t="n">
        <v>15</v>
      </c>
      <c r="H22" s="41" t="inlineStr">
        <is>
          <t>Passed</t>
        </is>
      </c>
      <c r="I22" s="51" t="n">
        <v>9</v>
      </c>
      <c r="J22" s="6">
        <f>F22/E22</f>
        <v/>
      </c>
      <c r="K22" s="6" t="inlineStr">
        <is>
          <t>K. Hidayat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8" customWidth="1" min="4" max="4"/>
    <col width="24" customWidth="1" min="5" max="5"/>
    <col width="24" customWidth="1" min="6" max="6"/>
    <col width="20" customWidth="1" min="7" max="7"/>
    <col width="24" customWidth="1" min="8" max="8"/>
    <col width="18" customWidth="1" min="9" max="9"/>
    <col width="20" customWidth="1" min="11" max="11"/>
  </cols>
  <sheetData>
    <row r="1" ht="28" customHeight="1">
      <c r="A1" s="44" t="inlineStr">
        <is>
          <t>🛡️ CYBER INCIDENT CONTINUITY &amp; RANSOMWARE AIR-GAP RESILIENCY</t>
        </is>
      </c>
    </row>
    <row r="2">
      <c r="A2" s="2" t="inlineStr">
        <is>
          <t>Immutable backup vaults, containment time SLAs, forensic preservation, and cyber disaster recovery.</t>
        </is>
      </c>
    </row>
    <row r="4" ht="18" customHeight="1">
      <c r="A4" s="45" t="inlineStr">
        <is>
          <t>CYBER PLAYBOOKS DRILLED</t>
        </is>
      </c>
      <c r="B4" s="98" t="n"/>
      <c r="C4" s="45" t="inlineStr">
        <is>
          <t>AIR-GAPPED BACKUP COMPLIANCE</t>
        </is>
      </c>
      <c r="D4" s="98" t="n"/>
      <c r="E4" s="45" t="inlineStr">
        <is>
          <t>AVG TESTED CONTAINMENT TIME</t>
        </is>
      </c>
      <c r="F4" s="98" t="n"/>
      <c r="G4" s="45" t="inlineStr">
        <is>
          <t>AVERAGE FORENSIC SCORE</t>
        </is>
      </c>
      <c r="H4" s="99" t="n"/>
      <c r="I4" s="99" t="n"/>
      <c r="J4" s="98" t="n"/>
    </row>
    <row r="5" ht="22" customHeight="1">
      <c r="A5" s="65">
        <f>COUNTA(A8:A22)</f>
        <v/>
      </c>
      <c r="B5" s="98" t="n"/>
      <c r="C5" s="49">
        <f>COUNTIF(C8:C22,"Air-Gapped")/COUNTA(C8:C22)</f>
        <v/>
      </c>
      <c r="D5" s="98" t="n"/>
      <c r="E5" s="50">
        <f>AVERAGE(F8:F22)</f>
        <v/>
      </c>
      <c r="F5" s="98" t="n"/>
      <c r="G5" s="66">
        <f>AVERAGE(H8:H22)</f>
        <v/>
      </c>
      <c r="H5" s="99" t="n"/>
      <c r="I5" s="99" t="n"/>
      <c r="J5" s="98" t="n"/>
    </row>
    <row r="7" ht="24" customHeight="1">
      <c r="A7" s="3" t="inlineStr">
        <is>
          <t>PLAYBOOK ID</t>
        </is>
      </c>
      <c r="B7" s="3" t="inlineStr">
        <is>
          <t>CYBER THREAT SCENARIO</t>
        </is>
      </c>
      <c r="C7" s="3" t="inlineStr">
        <is>
          <t>AIR-GAPPED BACKUP STATUS</t>
        </is>
      </c>
      <c r="D7" s="3" t="inlineStr">
        <is>
          <t>IMMUTABLE STORAGE VAULT</t>
        </is>
      </c>
      <c r="E7" s="3" t="inlineStr">
        <is>
          <t>TARGET CONTAINMENT (HRS)</t>
        </is>
      </c>
      <c r="F7" s="3" t="inlineStr">
        <is>
          <t>ACTUAL TESTED TIME (HRS)</t>
        </is>
      </c>
      <c r="G7" s="3" t="inlineStr">
        <is>
          <t>RECOVERY RTO (HRS)</t>
        </is>
      </c>
      <c r="H7" s="3" t="inlineStr">
        <is>
          <t>FORENSIC INTEGRITY SCORE</t>
        </is>
      </c>
      <c r="I7" s="3" t="inlineStr">
        <is>
          <t>READINESS STATUS</t>
        </is>
      </c>
      <c r="J7" s="3" t="inlineStr">
        <is>
          <t>CISO INCIDENT LEAD</t>
        </is>
      </c>
    </row>
    <row r="8" ht="20" customHeight="1">
      <c r="A8" s="6" t="inlineStr">
        <is>
          <t>CP-01</t>
        </is>
      </c>
      <c r="B8" s="6" t="inlineStr">
        <is>
          <t>Ransomware Double Extortion Attack</t>
        </is>
      </c>
      <c r="C8" s="6" t="inlineStr">
        <is>
          <t>Air-Gapped</t>
        </is>
      </c>
      <c r="D8" s="6" t="inlineStr">
        <is>
          <t>AWS S3 Object Lock Vault</t>
        </is>
      </c>
      <c r="E8" s="52" t="n">
        <v>1</v>
      </c>
      <c r="F8" s="52" t="n">
        <v>0.8</v>
      </c>
      <c r="G8" s="51" t="n">
        <v>4</v>
      </c>
      <c r="H8" s="4" t="n">
        <v>96</v>
      </c>
      <c r="I8" s="41" t="inlineStr">
        <is>
          <t>Optimal</t>
        </is>
      </c>
      <c r="J8" s="6" t="inlineStr">
        <is>
          <t>R. Hidayat</t>
        </is>
      </c>
    </row>
    <row r="9" ht="20" customHeight="1">
      <c r="A9" s="9" t="inlineStr">
        <is>
          <t>CP-02</t>
        </is>
      </c>
      <c r="B9" s="9" t="inlineStr">
        <is>
          <t>Active Directory Kerberoasting Compromise</t>
        </is>
      </c>
      <c r="C9" s="9" t="inlineStr">
        <is>
          <t>Air-Gapped</t>
        </is>
      </c>
      <c r="D9" s="9" t="inlineStr">
        <is>
          <t>Azure Immutable Storage</t>
        </is>
      </c>
      <c r="E9" s="54" t="n">
        <v>0.5</v>
      </c>
      <c r="F9" s="54" t="n">
        <v>0.4</v>
      </c>
      <c r="G9" s="53" t="n">
        <v>2</v>
      </c>
      <c r="H9" s="7" t="n">
        <v>98</v>
      </c>
      <c r="I9" s="41" t="inlineStr">
        <is>
          <t>Optimal</t>
        </is>
      </c>
      <c r="J9" s="9" t="inlineStr">
        <is>
          <t>R. Hidayat</t>
        </is>
      </c>
    </row>
    <row r="10" ht="20" customHeight="1">
      <c r="A10" s="6" t="inlineStr">
        <is>
          <t>CP-03</t>
        </is>
      </c>
      <c r="B10" s="6" t="inlineStr">
        <is>
          <t>Core Banking Database Wiper Malware</t>
        </is>
      </c>
      <c r="C10" s="6" t="inlineStr">
        <is>
          <t>Air-Gapped</t>
        </is>
      </c>
      <c r="D10" s="6" t="inlineStr">
        <is>
          <t>Quantum Offline LTO Tape</t>
        </is>
      </c>
      <c r="E10" s="51" t="n">
        <v>2</v>
      </c>
      <c r="F10" s="51" t="n">
        <v>1.8</v>
      </c>
      <c r="G10" s="51" t="n">
        <v>8</v>
      </c>
      <c r="H10" s="4" t="n">
        <v>92</v>
      </c>
      <c r="I10" s="41" t="inlineStr">
        <is>
          <t>Optimal</t>
        </is>
      </c>
      <c r="J10" s="6" t="inlineStr">
        <is>
          <t>W. Hartono</t>
        </is>
      </c>
    </row>
    <row r="11" ht="20" customHeight="1">
      <c r="A11" s="9" t="inlineStr">
        <is>
          <t>CP-04</t>
        </is>
      </c>
      <c r="B11" s="9" t="inlineStr">
        <is>
          <t>Public Cloud Root Account Takeover</t>
        </is>
      </c>
      <c r="C11" s="9" t="inlineStr">
        <is>
          <t>Air-Gapped</t>
        </is>
      </c>
      <c r="D11" s="9" t="inlineStr">
        <is>
          <t>Multi-Org Hardware MFA</t>
        </is>
      </c>
      <c r="E11" s="54" t="n">
        <v>0.5</v>
      </c>
      <c r="F11" s="54" t="n">
        <v>0.3</v>
      </c>
      <c r="G11" s="53" t="n">
        <v>1.5</v>
      </c>
      <c r="H11" s="7" t="n">
        <v>95</v>
      </c>
      <c r="I11" s="41" t="inlineStr">
        <is>
          <t>Optimal</t>
        </is>
      </c>
      <c r="J11" s="9" t="inlineStr">
        <is>
          <t>P. Sasmita</t>
        </is>
      </c>
    </row>
    <row r="12" ht="20" customHeight="1">
      <c r="A12" s="6" t="inlineStr">
        <is>
          <t>CP-05</t>
        </is>
      </c>
      <c r="B12" s="6" t="inlineStr">
        <is>
          <t>SWIFT Gateway Malware Infiltration</t>
        </is>
      </c>
      <c r="C12" s="6" t="inlineStr">
        <is>
          <t>Air-Gapped</t>
        </is>
      </c>
      <c r="D12" s="6" t="inlineStr">
        <is>
          <t>Dedicated Offline HSM Vault</t>
        </is>
      </c>
      <c r="E12" s="52" t="n">
        <v>1</v>
      </c>
      <c r="F12" s="52" t="n">
        <v>0.9</v>
      </c>
      <c r="G12" s="51" t="n">
        <v>3</v>
      </c>
      <c r="H12" s="4" t="n">
        <v>99</v>
      </c>
      <c r="I12" s="41" t="inlineStr">
        <is>
          <t>Optimal</t>
        </is>
      </c>
      <c r="J12" s="6" t="inlineStr">
        <is>
          <t>D. Kusuma</t>
        </is>
      </c>
    </row>
    <row r="13" ht="20" customHeight="1">
      <c r="A13" s="9" t="inlineStr">
        <is>
          <t>CP-06</t>
        </is>
      </c>
      <c r="B13" s="9" t="inlineStr">
        <is>
          <t>Enterprise Supply Chain Code Injection</t>
        </is>
      </c>
      <c r="C13" s="9" t="inlineStr">
        <is>
          <t>Air-Gapped</t>
        </is>
      </c>
      <c r="D13" s="9" t="inlineStr">
        <is>
          <t>Container Image Signature Vault</t>
        </is>
      </c>
      <c r="E13" s="53" t="n">
        <v>4</v>
      </c>
      <c r="F13" s="53" t="n">
        <v>3.2</v>
      </c>
      <c r="G13" s="53" t="n">
        <v>12</v>
      </c>
      <c r="H13" s="7" t="n">
        <v>88</v>
      </c>
      <c r="I13" s="41" t="inlineStr">
        <is>
          <t>Optimal</t>
        </is>
      </c>
      <c r="J13" s="9" t="inlineStr">
        <is>
          <t>D. Arifin</t>
        </is>
      </c>
    </row>
    <row r="14" ht="20" customHeight="1">
      <c r="A14" s="6" t="inlineStr">
        <is>
          <t>CP-07</t>
        </is>
      </c>
      <c r="B14" s="6" t="inlineStr">
        <is>
          <t>DDoS Volumetric Core Gateway Saturation</t>
        </is>
      </c>
      <c r="C14" s="6" t="inlineStr">
        <is>
          <t>Air-Gapped</t>
        </is>
      </c>
      <c r="D14" s="6" t="inlineStr">
        <is>
          <t>Edge BGP Anycast Vault</t>
        </is>
      </c>
      <c r="E14" s="52" t="n">
        <v>0.2</v>
      </c>
      <c r="F14" s="52" t="n">
        <v>0.15</v>
      </c>
      <c r="G14" s="52" t="n">
        <v>0.5</v>
      </c>
      <c r="H14" s="4" t="n">
        <v>94</v>
      </c>
      <c r="I14" s="41" t="inlineStr">
        <is>
          <t>Optimal</t>
        </is>
      </c>
      <c r="J14" s="6" t="inlineStr">
        <is>
          <t>Z. Abidin</t>
        </is>
      </c>
    </row>
    <row r="15" ht="20" customHeight="1">
      <c r="A15" s="9" t="inlineStr">
        <is>
          <t>CP-08</t>
        </is>
      </c>
      <c r="B15" s="9" t="inlineStr">
        <is>
          <t>Insider Data Exfiltration &amp; Destruction</t>
        </is>
      </c>
      <c r="C15" s="9" t="inlineStr">
        <is>
          <t>Air-Gapped</t>
        </is>
      </c>
      <c r="D15" s="9" t="inlineStr">
        <is>
          <t>WORM Compliant Cloud Vault</t>
        </is>
      </c>
      <c r="E15" s="53" t="n">
        <v>2</v>
      </c>
      <c r="F15" s="53" t="n">
        <v>1.5</v>
      </c>
      <c r="G15" s="53" t="n">
        <v>6</v>
      </c>
      <c r="H15" s="7" t="n">
        <v>91</v>
      </c>
      <c r="I15" s="41" t="inlineStr">
        <is>
          <t>Optimal</t>
        </is>
      </c>
      <c r="J15" s="9" t="inlineStr">
        <is>
          <t>L. Wijaya</t>
        </is>
      </c>
    </row>
    <row r="16" ht="20" customHeight="1">
      <c r="A16" s="6" t="inlineStr">
        <is>
          <t>CP-09</t>
        </is>
      </c>
      <c r="B16" s="6" t="inlineStr">
        <is>
          <t>Zero-Day Exploit on Internet Facing WAF</t>
        </is>
      </c>
      <c r="C16" s="6" t="inlineStr">
        <is>
          <t>Air-Gapped</t>
        </is>
      </c>
      <c r="D16" s="6" t="inlineStr">
        <is>
          <t>Cloudflare Zero-Day Defense</t>
        </is>
      </c>
      <c r="E16" s="52" t="n">
        <v>0.5</v>
      </c>
      <c r="F16" s="52" t="n">
        <v>0.4</v>
      </c>
      <c r="G16" s="52" t="n">
        <v>1</v>
      </c>
      <c r="H16" s="4" t="n">
        <v>97</v>
      </c>
      <c r="I16" s="41" t="inlineStr">
        <is>
          <t>Optimal</t>
        </is>
      </c>
      <c r="J16" s="6" t="inlineStr">
        <is>
          <t>K. Hidayat</t>
        </is>
      </c>
    </row>
    <row r="17" ht="20" customHeight="1">
      <c r="A17" s="9" t="inlineStr">
        <is>
          <t>CP-10</t>
        </is>
      </c>
      <c r="B17" s="9" t="inlineStr">
        <is>
          <t>SCADA / BMS HVAC Datacenter Tampering</t>
        </is>
      </c>
      <c r="C17" s="9" t="inlineStr">
        <is>
          <t>Air-Gapped</t>
        </is>
      </c>
      <c r="D17" s="9" t="inlineStr">
        <is>
          <t>Isolated OT VLAN Vault</t>
        </is>
      </c>
      <c r="E17" s="54" t="n">
        <v>1</v>
      </c>
      <c r="F17" s="53" t="n">
        <v>1.2</v>
      </c>
      <c r="G17" s="53" t="n">
        <v>4</v>
      </c>
      <c r="H17" s="7" t="n">
        <v>85</v>
      </c>
      <c r="I17" s="42" t="inlineStr">
        <is>
          <t>In Review</t>
        </is>
      </c>
      <c r="J17" s="9" t="inlineStr">
        <is>
          <t>F. Hakim</t>
        </is>
      </c>
    </row>
    <row r="18" ht="20" customHeight="1">
      <c r="A18" s="6" t="inlineStr">
        <is>
          <t>CP-11</t>
        </is>
      </c>
      <c r="B18" s="6" t="inlineStr">
        <is>
          <t>API Gateway Credential Stuffing Surge</t>
        </is>
      </c>
      <c r="C18" s="6" t="inlineStr">
        <is>
          <t>Air-Gapped</t>
        </is>
      </c>
      <c r="D18" s="6" t="inlineStr">
        <is>
          <t>Redis Rate-Limit Snapshot</t>
        </is>
      </c>
      <c r="E18" s="52" t="n">
        <v>0.5</v>
      </c>
      <c r="F18" s="52" t="n">
        <v>0.4</v>
      </c>
      <c r="G18" s="52" t="n">
        <v>1</v>
      </c>
      <c r="H18" s="4" t="n">
        <v>93</v>
      </c>
      <c r="I18" s="41" t="inlineStr">
        <is>
          <t>Optimal</t>
        </is>
      </c>
      <c r="J18" s="6" t="inlineStr">
        <is>
          <t>D. Arifin</t>
        </is>
      </c>
    </row>
    <row r="19" ht="20" customHeight="1">
      <c r="A19" s="9" t="inlineStr">
        <is>
          <t>CP-12</t>
        </is>
      </c>
      <c r="B19" s="9" t="inlineStr">
        <is>
          <t>Executive Email BEC &amp; Wire Fraud Attack</t>
        </is>
      </c>
      <c r="C19" s="9" t="inlineStr">
        <is>
          <t>Air-Gapped</t>
        </is>
      </c>
      <c r="D19" s="9" t="inlineStr">
        <is>
          <t>O365 Immutable Retention</t>
        </is>
      </c>
      <c r="E19" s="54" t="n">
        <v>1</v>
      </c>
      <c r="F19" s="54" t="n">
        <v>0.7</v>
      </c>
      <c r="G19" s="53" t="n">
        <v>2</v>
      </c>
      <c r="H19" s="7" t="n">
        <v>95</v>
      </c>
      <c r="I19" s="41" t="inlineStr">
        <is>
          <t>Optimal</t>
        </is>
      </c>
      <c r="J19" s="9" t="inlineStr">
        <is>
          <t>C. Chandra</t>
        </is>
      </c>
    </row>
    <row r="20" ht="20" customHeight="1">
      <c r="A20" s="6" t="inlineStr">
        <is>
          <t>CP-13</t>
        </is>
      </c>
      <c r="B20" s="6" t="inlineStr">
        <is>
          <t>DNS Cache Poisoning &amp; Redirection</t>
        </is>
      </c>
      <c r="C20" s="6" t="inlineStr">
        <is>
          <t>Air-Gapped</t>
        </is>
      </c>
      <c r="D20" s="6" t="inlineStr">
        <is>
          <t>DNSSEC Cryptographic Keys</t>
        </is>
      </c>
      <c r="E20" s="52" t="n">
        <v>0.5</v>
      </c>
      <c r="F20" s="52" t="n">
        <v>0.3</v>
      </c>
      <c r="G20" s="52" t="n">
        <v>1</v>
      </c>
      <c r="H20" s="4" t="n">
        <v>96</v>
      </c>
      <c r="I20" s="41" t="inlineStr">
        <is>
          <t>Optimal</t>
        </is>
      </c>
      <c r="J20" s="6" t="inlineStr">
        <is>
          <t>Z. Abidin</t>
        </is>
      </c>
    </row>
    <row r="21" ht="20" customHeight="1">
      <c r="A21" s="9" t="inlineStr">
        <is>
          <t>CP-14</t>
        </is>
      </c>
      <c r="B21" s="9" t="inlineStr">
        <is>
          <t>Kubernetes Cluster Escape &amp; Cryptomining</t>
        </is>
      </c>
      <c r="C21" s="9" t="inlineStr">
        <is>
          <t>Air-Gapped</t>
        </is>
      </c>
      <c r="D21" s="9" t="inlineStr">
        <is>
          <t>Falco Kernel Enforcement</t>
        </is>
      </c>
      <c r="E21" s="54" t="n">
        <v>1</v>
      </c>
      <c r="F21" s="54" t="n">
        <v>0.9</v>
      </c>
      <c r="G21" s="53" t="n">
        <v>3</v>
      </c>
      <c r="H21" s="7" t="n">
        <v>90</v>
      </c>
      <c r="I21" s="41" t="inlineStr">
        <is>
          <t>Optimal</t>
        </is>
      </c>
      <c r="J21" s="9" t="inlineStr">
        <is>
          <t>P. Sasmita</t>
        </is>
      </c>
    </row>
    <row r="22" ht="20" customHeight="1">
      <c r="A22" s="6" t="inlineStr">
        <is>
          <t>CP-15</t>
        </is>
      </c>
      <c r="B22" s="6" t="inlineStr">
        <is>
          <t>Mobile App Code Signing Key Leakage</t>
        </is>
      </c>
      <c r="C22" s="6" t="inlineStr">
        <is>
          <t>Air-Gapped</t>
        </is>
      </c>
      <c r="D22" s="6" t="inlineStr">
        <is>
          <t>Offline YubiKey HSM Vault</t>
        </is>
      </c>
      <c r="E22" s="51" t="n">
        <v>2</v>
      </c>
      <c r="F22" s="51" t="n">
        <v>1.6</v>
      </c>
      <c r="G22" s="51" t="n">
        <v>6</v>
      </c>
      <c r="H22" s="4" t="n">
        <v>94</v>
      </c>
      <c r="I22" s="41" t="inlineStr">
        <is>
          <t>Optimal</t>
        </is>
      </c>
      <c r="J22" s="6" t="inlineStr">
        <is>
          <t>S. Rahardjo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6" customWidth="1" min="3" max="3"/>
    <col width="22" customWidth="1" min="4" max="4"/>
    <col width="20" customWidth="1" min="5" max="5"/>
    <col width="28" customWidth="1" min="6" max="6"/>
    <col width="20" customWidth="1" min="7" max="7"/>
    <col width="26" customWidth="1" min="8" max="8"/>
    <col width="18" customWidth="1" min="9" max="9"/>
    <col width="18" customWidth="1" min="10" max="10"/>
  </cols>
  <sheetData>
    <row r="1" ht="28" customHeight="1">
      <c r="A1" s="44" t="inlineStr">
        <is>
          <t>📦 CRITICAL HARDWARE SUPPLY CHAIN &amp; LOGISTICS RESILIENCY</t>
        </is>
      </c>
    </row>
    <row r="2">
      <c r="A2" s="2" t="inlineStr">
        <is>
          <t>Critical spare parts, fuel autonomy, dual vendor sourcing, and replacement lead times.</t>
        </is>
      </c>
    </row>
    <row r="4" ht="18" customHeight="1">
      <c r="A4" s="45" t="inlineStr">
        <is>
          <t>CRITICAL ASSETS TRACKED</t>
        </is>
      </c>
      <c r="B4" s="98" t="n"/>
      <c r="C4" s="45" t="inlineStr">
        <is>
          <t>AVERAGE STOCK RESERVE</t>
        </is>
      </c>
      <c r="D4" s="98" t="n"/>
      <c r="E4" s="45" t="inlineStr">
        <is>
          <t>DUAL-SOURCING SECURITY RATE</t>
        </is>
      </c>
      <c r="F4" s="98" t="n"/>
      <c r="G4" s="45" t="inlineStr">
        <is>
          <t>AVERAGE REPLACEMENT LEAD TIME</t>
        </is>
      </c>
      <c r="H4" s="99" t="n"/>
      <c r="I4" s="99" t="n"/>
      <c r="J4" s="98" t="n"/>
    </row>
    <row r="5" ht="22" customHeight="1">
      <c r="A5" s="67">
        <f>COUNTA(A8:A22)</f>
        <v/>
      </c>
      <c r="B5" s="98" t="n"/>
      <c r="C5" s="68">
        <f>AVERAGE(E8:E22)</f>
        <v/>
      </c>
      <c r="D5" s="98" t="n"/>
      <c r="E5" s="49">
        <f>COUNTIF(G8:G22,"Yes")/COUNTA(G8:G22)</f>
        <v/>
      </c>
      <c r="F5" s="98" t="n"/>
      <c r="G5" s="68">
        <f>AVERAGE(H8:H22)</f>
        <v/>
      </c>
      <c r="H5" s="99" t="n"/>
      <c r="I5" s="99" t="n"/>
      <c r="J5" s="98" t="n"/>
    </row>
    <row r="7" ht="24" customHeight="1">
      <c r="A7" s="3" t="inlineStr">
        <is>
          <t>COMPONENT ID</t>
        </is>
      </c>
      <c r="B7" s="3" t="inlineStr">
        <is>
          <t>CRITICAL INFRASTRUCTURE ASSET</t>
        </is>
      </c>
      <c r="C7" s="3" t="inlineStr">
        <is>
          <t>PRIMARY HARDWARE SUPPLIER</t>
        </is>
      </c>
      <c r="D7" s="3" t="inlineStr">
        <is>
          <t>GEOGRAPHIC ORIGIN</t>
        </is>
      </c>
      <c r="E7" s="3" t="inlineStr">
        <is>
          <t>BUFFER STOCK (DAYS)</t>
        </is>
      </c>
      <c r="F7" s="3" t="inlineStr">
        <is>
          <t>MAX DISRUPTION TOLERANCE (DAYS)</t>
        </is>
      </c>
      <c r="G7" s="3" t="inlineStr">
        <is>
          <t>DUAL SOURCE ON-CALL</t>
        </is>
      </c>
      <c r="H7" s="3" t="inlineStr">
        <is>
          <t>REPLACEMENT LEAD TIME (DAYS)</t>
        </is>
      </c>
      <c r="I7" s="3" t="inlineStr">
        <is>
          <t>EXPOSURE RATING</t>
        </is>
      </c>
      <c r="J7" s="3" t="inlineStr">
        <is>
          <t>SUPPLY CHAIN LEAD</t>
        </is>
      </c>
    </row>
    <row r="8" ht="20" customHeight="1">
      <c r="A8" s="6" t="inlineStr">
        <is>
          <t>SC-01</t>
        </is>
      </c>
      <c r="B8" s="6" t="inlineStr">
        <is>
          <t>Core Spine Router Chassis &amp; Linecards</t>
        </is>
      </c>
      <c r="C8" s="6" t="inlineStr">
        <is>
          <t>Cisco Systems</t>
        </is>
      </c>
      <c r="D8" s="6" t="inlineStr">
        <is>
          <t>Singapore Warehouse</t>
        </is>
      </c>
      <c r="E8" s="4" t="n">
        <v>45</v>
      </c>
      <c r="F8" s="4" t="n">
        <v>30</v>
      </c>
      <c r="G8" s="6" t="inlineStr">
        <is>
          <t>Yes</t>
        </is>
      </c>
      <c r="H8" s="4" t="n">
        <v>14</v>
      </c>
      <c r="I8" s="41" t="inlineStr">
        <is>
          <t>Low</t>
        </is>
      </c>
      <c r="J8" s="6" t="inlineStr">
        <is>
          <t>A. Pratama</t>
        </is>
      </c>
    </row>
    <row r="9" ht="20" customHeight="1">
      <c r="A9" s="9" t="inlineStr">
        <is>
          <t>SC-02</t>
        </is>
      </c>
      <c r="B9" s="9" t="inlineStr">
        <is>
          <t>High-Density GPU AI Server Blades</t>
        </is>
      </c>
      <c r="C9" s="9" t="inlineStr">
        <is>
          <t>NVIDIA / Dell</t>
        </is>
      </c>
      <c r="D9" s="9" t="inlineStr">
        <is>
          <t>Taiwan / USA</t>
        </is>
      </c>
      <c r="E9" s="7" t="n">
        <v>30</v>
      </c>
      <c r="F9" s="7" t="n">
        <v>21</v>
      </c>
      <c r="G9" s="9" t="inlineStr">
        <is>
          <t>Yes</t>
        </is>
      </c>
      <c r="H9" s="7" t="n">
        <v>28</v>
      </c>
      <c r="I9" s="42" t="inlineStr">
        <is>
          <t>Medium</t>
        </is>
      </c>
      <c r="J9" s="9" t="inlineStr">
        <is>
          <t>A. Pratama</t>
        </is>
      </c>
    </row>
    <row r="10" ht="20" customHeight="1">
      <c r="A10" s="6" t="inlineStr">
        <is>
          <t>SC-03</t>
        </is>
      </c>
      <c r="B10" s="6" t="inlineStr">
        <is>
          <t>Datacenter Backup Diesel Fuel (Liters)</t>
        </is>
      </c>
      <c r="C10" s="6" t="inlineStr">
        <is>
          <t>Pertamina Industrial</t>
        </is>
      </c>
      <c r="D10" s="6" t="inlineStr">
        <is>
          <t>Cilegon Depot</t>
        </is>
      </c>
      <c r="E10" s="4" t="n">
        <v>14</v>
      </c>
      <c r="F10" s="4" t="n">
        <v>7</v>
      </c>
      <c r="G10" s="6" t="inlineStr">
        <is>
          <t>Yes</t>
        </is>
      </c>
      <c r="H10" s="4" t="n">
        <v>2</v>
      </c>
      <c r="I10" s="41" t="inlineStr">
        <is>
          <t>Low</t>
        </is>
      </c>
      <c r="J10" s="6" t="inlineStr">
        <is>
          <t>K. Sudirman</t>
        </is>
      </c>
    </row>
    <row r="11" ht="20" customHeight="1">
      <c r="A11" s="9" t="inlineStr">
        <is>
          <t>SC-04</t>
        </is>
      </c>
      <c r="B11" s="9" t="inlineStr">
        <is>
          <t>Datacenter UPS VRLA Battery Packs</t>
        </is>
      </c>
      <c r="C11" s="9" t="inlineStr">
        <is>
          <t>Schneider Electric</t>
        </is>
      </c>
      <c r="D11" s="9" t="inlineStr">
        <is>
          <t>Batam Free Trade Zone</t>
        </is>
      </c>
      <c r="E11" s="7" t="n">
        <v>60</v>
      </c>
      <c r="F11" s="7" t="n">
        <v>45</v>
      </c>
      <c r="G11" s="9" t="inlineStr">
        <is>
          <t>Yes</t>
        </is>
      </c>
      <c r="H11" s="7" t="n">
        <v>21</v>
      </c>
      <c r="I11" s="41" t="inlineStr">
        <is>
          <t>Low</t>
        </is>
      </c>
      <c r="J11" s="9" t="inlineStr">
        <is>
          <t>K. Sudirman</t>
        </is>
      </c>
    </row>
    <row r="12" ht="20" customHeight="1">
      <c r="A12" s="6" t="inlineStr">
        <is>
          <t>SC-05</t>
        </is>
      </c>
      <c r="B12" s="6" t="inlineStr">
        <is>
          <t>Hardware Security Modules (HSM)</t>
        </is>
      </c>
      <c r="C12" s="6" t="inlineStr">
        <is>
          <t>Thales eSecurity</t>
        </is>
      </c>
      <c r="D12" s="6" t="inlineStr">
        <is>
          <t>France / Singapore</t>
        </is>
      </c>
      <c r="E12" s="4" t="n">
        <v>90</v>
      </c>
      <c r="F12" s="4" t="n">
        <v>60</v>
      </c>
      <c r="G12" s="6" t="inlineStr">
        <is>
          <t>Yes</t>
        </is>
      </c>
      <c r="H12" s="4" t="n">
        <v>35</v>
      </c>
      <c r="I12" s="41" t="inlineStr">
        <is>
          <t>Low</t>
        </is>
      </c>
      <c r="J12" s="6" t="inlineStr">
        <is>
          <t>B. Gunawan</t>
        </is>
      </c>
    </row>
    <row r="13" ht="20" customHeight="1">
      <c r="A13" s="9" t="inlineStr">
        <is>
          <t>SC-06</t>
        </is>
      </c>
      <c r="B13" s="9" t="inlineStr">
        <is>
          <t>Storage SAN NVMe Flash Disks</t>
        </is>
      </c>
      <c r="C13" s="9" t="inlineStr">
        <is>
          <t>Pure Storage / Dell</t>
        </is>
      </c>
      <c r="D13" s="9" t="inlineStr">
        <is>
          <t>Malaysia Assembly</t>
        </is>
      </c>
      <c r="E13" s="7" t="n">
        <v>45</v>
      </c>
      <c r="F13" s="7" t="n">
        <v>30</v>
      </c>
      <c r="G13" s="9" t="inlineStr">
        <is>
          <t>Yes</t>
        </is>
      </c>
      <c r="H13" s="7" t="n">
        <v>10</v>
      </c>
      <c r="I13" s="41" t="inlineStr">
        <is>
          <t>Low</t>
        </is>
      </c>
      <c r="J13" s="9" t="inlineStr">
        <is>
          <t>O. Simanjuntak</t>
        </is>
      </c>
    </row>
    <row r="14" ht="20" customHeight="1">
      <c r="A14" s="6" t="inlineStr">
        <is>
          <t>SC-07</t>
        </is>
      </c>
      <c r="B14" s="6" t="inlineStr">
        <is>
          <t>Fiber Optic Patch Cords &amp; Transceivers</t>
        </is>
      </c>
      <c r="C14" s="6" t="inlineStr">
        <is>
          <t>Finisar / FS.com</t>
        </is>
      </c>
      <c r="D14" s="6" t="inlineStr">
        <is>
          <t>China Main Hub</t>
        </is>
      </c>
      <c r="E14" s="4" t="n">
        <v>90</v>
      </c>
      <c r="F14" s="4" t="n">
        <v>45</v>
      </c>
      <c r="G14" s="6" t="inlineStr">
        <is>
          <t>Yes</t>
        </is>
      </c>
      <c r="H14" s="4" t="n">
        <v>7</v>
      </c>
      <c r="I14" s="41" t="inlineStr">
        <is>
          <t>Low</t>
        </is>
      </c>
      <c r="J14" s="6" t="inlineStr">
        <is>
          <t>Z. Abidin</t>
        </is>
      </c>
    </row>
    <row r="15" ht="20" customHeight="1">
      <c r="A15" s="9" t="inlineStr">
        <is>
          <t>SC-08</t>
        </is>
      </c>
      <c r="B15" s="9" t="inlineStr">
        <is>
          <t>Portable Emergency Power Generators</t>
        </is>
      </c>
      <c r="C15" s="9" t="inlineStr">
        <is>
          <t>Cummins Indonesia</t>
        </is>
      </c>
      <c r="D15" s="9" t="inlineStr">
        <is>
          <t>Jakarta Local Yard</t>
        </is>
      </c>
      <c r="E15" s="7" t="n">
        <v>21</v>
      </c>
      <c r="F15" s="7" t="n">
        <v>14</v>
      </c>
      <c r="G15" s="9" t="inlineStr">
        <is>
          <t>Yes</t>
        </is>
      </c>
      <c r="H15" s="7" t="n">
        <v>3</v>
      </c>
      <c r="I15" s="41" t="inlineStr">
        <is>
          <t>Low</t>
        </is>
      </c>
      <c r="J15" s="9" t="inlineStr">
        <is>
          <t>F. Hakim</t>
        </is>
      </c>
    </row>
    <row r="16" ht="20" customHeight="1">
      <c r="A16" s="6" t="inlineStr">
        <is>
          <t>SC-09</t>
        </is>
      </c>
      <c r="B16" s="6" t="inlineStr">
        <is>
          <t>Starlink Satellite Dishes &amp; Routers</t>
        </is>
      </c>
      <c r="C16" s="6" t="inlineStr">
        <is>
          <t>SpaceX Starlink</t>
        </is>
      </c>
      <c r="D16" s="6" t="inlineStr">
        <is>
          <t>Australia / USA</t>
        </is>
      </c>
      <c r="E16" s="4" t="n">
        <v>30</v>
      </c>
      <c r="F16" s="4" t="n">
        <v>20</v>
      </c>
      <c r="G16" s="6" t="inlineStr">
        <is>
          <t>No</t>
        </is>
      </c>
      <c r="H16" s="4" t="n">
        <v>25</v>
      </c>
      <c r="I16" s="42" t="inlineStr">
        <is>
          <t>Medium</t>
        </is>
      </c>
      <c r="J16" s="6" t="inlineStr">
        <is>
          <t>D. Kusuma</t>
        </is>
      </c>
    </row>
    <row r="17" ht="20" customHeight="1">
      <c r="A17" s="9" t="inlineStr">
        <is>
          <t>SC-10</t>
        </is>
      </c>
      <c r="B17" s="9" t="inlineStr">
        <is>
          <t>ATM Cash Dispenser Electro-Mechanics</t>
        </is>
      </c>
      <c r="C17" s="9" t="inlineStr">
        <is>
          <t>NCR Corporation</t>
        </is>
      </c>
      <c r="D17" s="9" t="inlineStr">
        <is>
          <t>Singapore Hub</t>
        </is>
      </c>
      <c r="E17" s="7" t="n">
        <v>45</v>
      </c>
      <c r="F17" s="7" t="n">
        <v>30</v>
      </c>
      <c r="G17" s="9" t="inlineStr">
        <is>
          <t>Yes</t>
        </is>
      </c>
      <c r="H17" s="7" t="n">
        <v>14</v>
      </c>
      <c r="I17" s="41" t="inlineStr">
        <is>
          <t>Low</t>
        </is>
      </c>
      <c r="J17" s="9" t="inlineStr">
        <is>
          <t>I. Setiawan</t>
        </is>
      </c>
    </row>
    <row r="18" ht="20" customHeight="1">
      <c r="A18" s="6" t="inlineStr">
        <is>
          <t>SC-11</t>
        </is>
      </c>
      <c r="B18" s="6" t="inlineStr">
        <is>
          <t>Enterprise Server Motherboard Cold Spares</t>
        </is>
      </c>
      <c r="C18" s="6" t="inlineStr">
        <is>
          <t>HP Enterprise (HPE)</t>
        </is>
      </c>
      <c r="D18" s="6" t="inlineStr">
        <is>
          <t>Singapore Hub</t>
        </is>
      </c>
      <c r="E18" s="4" t="n">
        <v>60</v>
      </c>
      <c r="F18" s="4" t="n">
        <v>40</v>
      </c>
      <c r="G18" s="6" t="inlineStr">
        <is>
          <t>Yes</t>
        </is>
      </c>
      <c r="H18" s="4" t="n">
        <v>12</v>
      </c>
      <c r="I18" s="41" t="inlineStr">
        <is>
          <t>Low</t>
        </is>
      </c>
      <c r="J18" s="6" t="inlineStr">
        <is>
          <t>D. Arifin</t>
        </is>
      </c>
    </row>
    <row r="19" ht="20" customHeight="1">
      <c r="A19" s="9" t="inlineStr">
        <is>
          <t>SC-12</t>
        </is>
      </c>
      <c r="B19" s="9" t="inlineStr">
        <is>
          <t>Emergency Hazmat Suits &amp; Breathing Gear</t>
        </is>
      </c>
      <c r="C19" s="9" t="inlineStr">
        <is>
          <t>3M Safety Solutions</t>
        </is>
      </c>
      <c r="D19" s="9" t="inlineStr">
        <is>
          <t>Cikarang Depot</t>
        </is>
      </c>
      <c r="E19" s="7" t="n">
        <v>180</v>
      </c>
      <c r="F19" s="7" t="n">
        <v>90</v>
      </c>
      <c r="G19" s="9" t="inlineStr">
        <is>
          <t>Yes</t>
        </is>
      </c>
      <c r="H19" s="7" t="n">
        <v>5</v>
      </c>
      <c r="I19" s="41" t="inlineStr">
        <is>
          <t>Low</t>
        </is>
      </c>
      <c r="J19" s="9" t="inlineStr">
        <is>
          <t>F. Hakim</t>
        </is>
      </c>
    </row>
    <row r="20" ht="20" customHeight="1">
      <c r="A20" s="6" t="inlineStr">
        <is>
          <t>SC-13</t>
        </is>
      </c>
      <c r="B20" s="6" t="inlineStr">
        <is>
          <t>Biometric Fingerprint &amp; Palm Readers</t>
        </is>
      </c>
      <c r="C20" s="6" t="inlineStr">
        <is>
          <t>Suprema Biometrics</t>
        </is>
      </c>
      <c r="D20" s="6" t="inlineStr">
        <is>
          <t>South Korea</t>
        </is>
      </c>
      <c r="E20" s="4" t="n">
        <v>60</v>
      </c>
      <c r="F20" s="4" t="n">
        <v>45</v>
      </c>
      <c r="G20" s="6" t="inlineStr">
        <is>
          <t>Yes</t>
        </is>
      </c>
      <c r="H20" s="4" t="n">
        <v>18</v>
      </c>
      <c r="I20" s="41" t="inlineStr">
        <is>
          <t>Low</t>
        </is>
      </c>
      <c r="J20" s="6" t="inlineStr">
        <is>
          <t>R. Hidayat</t>
        </is>
      </c>
    </row>
    <row r="21" ht="20" customHeight="1">
      <c r="A21" s="9" t="inlineStr">
        <is>
          <t>SC-14</t>
        </is>
      </c>
      <c r="B21" s="9" t="inlineStr">
        <is>
          <t>Precision Air Conditioning Compressors</t>
        </is>
      </c>
      <c r="C21" s="9" t="inlineStr">
        <is>
          <t>Vertiv Liebert</t>
        </is>
      </c>
      <c r="D21" s="9" t="inlineStr">
        <is>
          <t>Malaysia Facility</t>
        </is>
      </c>
      <c r="E21" s="7" t="n">
        <v>45</v>
      </c>
      <c r="F21" s="7" t="n">
        <v>30</v>
      </c>
      <c r="G21" s="9" t="inlineStr">
        <is>
          <t>Yes</t>
        </is>
      </c>
      <c r="H21" s="7" t="n">
        <v>15</v>
      </c>
      <c r="I21" s="41" t="inlineStr">
        <is>
          <t>Low</t>
        </is>
      </c>
      <c r="J21" s="9" t="inlineStr">
        <is>
          <t>K. Sudirman</t>
        </is>
      </c>
    </row>
    <row r="22" ht="20" customHeight="1">
      <c r="A22" s="6" t="inlineStr">
        <is>
          <t>SC-15</t>
        </is>
      </c>
      <c r="B22" s="6" t="inlineStr">
        <is>
          <t>Cryptographic Smartcards for Bank Staff</t>
        </is>
      </c>
      <c r="C22" s="6" t="inlineStr">
        <is>
          <t>Gemalto / Thales</t>
        </is>
      </c>
      <c r="D22" s="6" t="inlineStr">
        <is>
          <t>France Hub</t>
        </is>
      </c>
      <c r="E22" s="4" t="n">
        <v>90</v>
      </c>
      <c r="F22" s="4" t="n">
        <v>60</v>
      </c>
      <c r="G22" s="6" t="inlineStr">
        <is>
          <t>Yes</t>
        </is>
      </c>
      <c r="H22" s="4" t="n">
        <v>20</v>
      </c>
      <c r="I22" s="41" t="inlineStr">
        <is>
          <t>Low</t>
        </is>
      </c>
      <c r="J22" s="6" t="inlineStr">
        <is>
          <t>R.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26" customWidth="1" min="3" max="3"/>
    <col width="22" customWidth="1" min="4" max="4"/>
    <col width="18" customWidth="1" min="5" max="5"/>
    <col width="22" customWidth="1" min="6" max="6"/>
    <col width="24" customWidth="1" min="7" max="7"/>
    <col width="22" customWidth="1" min="8" max="8"/>
    <col width="24" customWidth="1" min="9" max="9"/>
    <col width="18" customWidth="1" min="10" max="10"/>
    <col width="18" customWidth="1" min="11" max="11"/>
  </cols>
  <sheetData>
    <row r="1" ht="28" customHeight="1">
      <c r="A1" s="44" t="inlineStr">
        <is>
          <t>🧯 LIFE SAFETY, PHYSICAL SECURITY &amp; CAMPUS EVACUATION DRILLS</t>
        </is>
      </c>
    </row>
    <row r="2">
      <c r="A2" s="2" t="inlineStr">
        <is>
          <t>Evacuation speed benchmarks, exit route compliance, assembly headcount reconciliation, and drills.</t>
        </is>
      </c>
    </row>
    <row r="4" ht="18" customHeight="1">
      <c r="A4" s="45" t="inlineStr">
        <is>
          <t>TOTAL FACILITIES DRILLED</t>
        </is>
      </c>
      <c r="B4" s="98" t="n"/>
      <c r="C4" s="45" t="inlineStr">
        <is>
          <t>TOTAL OCCUPANTS RECONCILED</t>
        </is>
      </c>
      <c r="D4" s="98" t="n"/>
      <c r="E4" s="45" t="inlineStr">
        <is>
          <t>AVERAGE HEADCOUNT ACK RATE</t>
        </is>
      </c>
      <c r="F4" s="98" t="n"/>
      <c r="G4" s="45" t="inlineStr">
        <is>
          <t>EVACUATION DRILLS PASS RATE</t>
        </is>
      </c>
      <c r="H4" s="99" t="n"/>
      <c r="I4" s="99" t="n"/>
      <c r="J4" s="99" t="n"/>
      <c r="K4" s="98" t="n"/>
    </row>
    <row r="5" ht="22" customHeight="1">
      <c r="A5" s="69">
        <f>COUNTA(A8:A22)</f>
        <v/>
      </c>
      <c r="B5" s="98" t="n"/>
      <c r="C5" s="61">
        <f>SUM(D8:D22)</f>
        <v/>
      </c>
      <c r="D5" s="98" t="n"/>
      <c r="E5" s="49">
        <f>AVERAGE(I8:I22)</f>
        <v/>
      </c>
      <c r="F5" s="98" t="n"/>
      <c r="G5" s="49">
        <f>COUNTIF(J8:J22,"Passed")/COUNTA(J8:J22)</f>
        <v/>
      </c>
      <c r="H5" s="99" t="n"/>
      <c r="I5" s="99" t="n"/>
      <c r="J5" s="99" t="n"/>
      <c r="K5" s="98" t="n"/>
    </row>
    <row r="7" ht="24" customHeight="1">
      <c r="A7" s="3" t="inlineStr">
        <is>
          <t>FACILITY ID</t>
        </is>
      </c>
      <c r="B7" s="3" t="inlineStr">
        <is>
          <t>CAMPUS / BUILDING NAME</t>
        </is>
      </c>
      <c r="C7" s="3" t="inlineStr">
        <is>
          <t>FLOOR / WING</t>
        </is>
      </c>
      <c r="D7" s="3" t="inlineStr">
        <is>
          <t>OCCUPANCY HEADCOUNT</t>
        </is>
      </c>
      <c r="E7" s="3" t="inlineStr">
        <is>
          <t>FIRE ROUTES CLEAR</t>
        </is>
      </c>
      <c r="F7" s="3" t="inlineStr">
        <is>
          <t>ACTUAL EVAC TIME (MINS)</t>
        </is>
      </c>
      <c r="G7" s="3" t="inlineStr">
        <is>
          <t>TARGET BENCHMARK (MINS)</t>
        </is>
      </c>
      <c r="H7" s="3" t="inlineStr">
        <is>
          <t>EVACUATION EFFICIENCY</t>
        </is>
      </c>
      <c r="I7" s="3" t="inlineStr">
        <is>
          <t>HEADCOUNT RECONCILED %</t>
        </is>
      </c>
      <c r="J7" s="3" t="inlineStr">
        <is>
          <t>READINESS STATUS</t>
        </is>
      </c>
      <c r="K7" s="3" t="inlineStr">
        <is>
          <t>CHIEF MARSHAL</t>
        </is>
      </c>
    </row>
    <row r="8" ht="20" customHeight="1">
      <c r="A8" s="6" t="inlineStr">
        <is>
          <t>FAC-01</t>
        </is>
      </c>
      <c r="B8" s="6" t="inlineStr">
        <is>
          <t>Sudirman Tower Headquarters</t>
        </is>
      </c>
      <c r="C8" s="6" t="inlineStr">
        <is>
          <t>Floors 1 - 15 (Low Rise)</t>
        </is>
      </c>
      <c r="D8" s="4" t="n">
        <v>850</v>
      </c>
      <c r="E8" s="6" t="inlineStr">
        <is>
          <t>Yes</t>
        </is>
      </c>
      <c r="F8" s="51" t="n">
        <v>7.5</v>
      </c>
      <c r="G8" s="51" t="n">
        <v>9</v>
      </c>
      <c r="H8" s="6">
        <f>G8/F8</f>
        <v/>
      </c>
      <c r="I8" s="52" t="n">
        <v>0.995</v>
      </c>
      <c r="J8" s="41" t="inlineStr">
        <is>
          <t>Passed</t>
        </is>
      </c>
      <c r="K8" s="6" t="inlineStr">
        <is>
          <t>F. Hakim</t>
        </is>
      </c>
    </row>
    <row r="9" ht="20" customHeight="1">
      <c r="A9" s="9" t="inlineStr">
        <is>
          <t>FAC-02</t>
        </is>
      </c>
      <c r="B9" s="9" t="inlineStr">
        <is>
          <t>Sudirman Tower Headquarters</t>
        </is>
      </c>
      <c r="C9" s="9" t="inlineStr">
        <is>
          <t>Floors 16 - 32 (High Rise)</t>
        </is>
      </c>
      <c r="D9" s="7" t="n">
        <v>920</v>
      </c>
      <c r="E9" s="9" t="inlineStr">
        <is>
          <t>Yes</t>
        </is>
      </c>
      <c r="F9" s="53" t="n">
        <v>11.2</v>
      </c>
      <c r="G9" s="53" t="n">
        <v>12</v>
      </c>
      <c r="H9" s="9">
        <f>G9/F9</f>
        <v/>
      </c>
      <c r="I9" s="54" t="n">
        <v>0.988</v>
      </c>
      <c r="J9" s="41" t="inlineStr">
        <is>
          <t>Passed</t>
        </is>
      </c>
      <c r="K9" s="9" t="inlineStr">
        <is>
          <t>F. Hakim</t>
        </is>
      </c>
    </row>
    <row r="10" ht="20" customHeight="1">
      <c r="A10" s="6" t="inlineStr">
        <is>
          <t>FAC-03</t>
        </is>
      </c>
      <c r="B10" s="6" t="inlineStr">
        <is>
          <t>Cikarang Datacenter Campus</t>
        </is>
      </c>
      <c r="C10" s="6" t="inlineStr">
        <is>
          <t>DC Modular Pods A &amp; B</t>
        </is>
      </c>
      <c r="D10" s="4" t="n">
        <v>120</v>
      </c>
      <c r="E10" s="6" t="inlineStr">
        <is>
          <t>Yes</t>
        </is>
      </c>
      <c r="F10" s="51" t="n">
        <v>3.2</v>
      </c>
      <c r="G10" s="51" t="n">
        <v>4</v>
      </c>
      <c r="H10" s="6">
        <f>G10/F10</f>
        <v/>
      </c>
      <c r="I10" s="52" t="n">
        <v>1</v>
      </c>
      <c r="J10" s="41" t="inlineStr">
        <is>
          <t>Passed</t>
        </is>
      </c>
      <c r="K10" s="6" t="inlineStr">
        <is>
          <t>K. Sudirman</t>
        </is>
      </c>
    </row>
    <row r="11" ht="20" customHeight="1">
      <c r="A11" s="9" t="inlineStr">
        <is>
          <t>FAC-04</t>
        </is>
      </c>
      <c r="B11" s="9" t="inlineStr">
        <is>
          <t>BSD Operations &amp; Tech Center</t>
        </is>
      </c>
      <c r="C11" s="9" t="inlineStr">
        <is>
          <t>Building Alpha (Dev Lab)</t>
        </is>
      </c>
      <c r="D11" s="7" t="n">
        <v>650</v>
      </c>
      <c r="E11" s="9" t="inlineStr">
        <is>
          <t>Yes</t>
        </is>
      </c>
      <c r="F11" s="53" t="n">
        <v>5.8</v>
      </c>
      <c r="G11" s="53" t="n">
        <v>7</v>
      </c>
      <c r="H11" s="9">
        <f>G11/F11</f>
        <v/>
      </c>
      <c r="I11" s="54" t="n">
        <v>0.992</v>
      </c>
      <c r="J11" s="41" t="inlineStr">
        <is>
          <t>Passed</t>
        </is>
      </c>
      <c r="K11" s="9" t="inlineStr">
        <is>
          <t>G. Subroto</t>
        </is>
      </c>
    </row>
    <row r="12" ht="20" customHeight="1">
      <c r="A12" s="6" t="inlineStr">
        <is>
          <t>FAC-05</t>
        </is>
      </c>
      <c r="B12" s="6" t="inlineStr">
        <is>
          <t>BSD Operations &amp; Tech Center</t>
        </is>
      </c>
      <c r="C12" s="6" t="inlineStr">
        <is>
          <t>Building Beta (Call Center)</t>
        </is>
      </c>
      <c r="D12" s="4" t="n">
        <v>480</v>
      </c>
      <c r="E12" s="6" t="inlineStr">
        <is>
          <t>Yes</t>
        </is>
      </c>
      <c r="F12" s="51" t="n">
        <v>5.1</v>
      </c>
      <c r="G12" s="51" t="n">
        <v>6</v>
      </c>
      <c r="H12" s="6">
        <f>G12/F12</f>
        <v/>
      </c>
      <c r="I12" s="52" t="n">
        <v>0.99</v>
      </c>
      <c r="J12" s="41" t="inlineStr">
        <is>
          <t>Passed</t>
        </is>
      </c>
      <c r="K12" s="6" t="inlineStr">
        <is>
          <t>G. Subroto</t>
        </is>
      </c>
    </row>
    <row r="13" ht="20" customHeight="1">
      <c r="A13" s="9" t="inlineStr">
        <is>
          <t>FAC-06</t>
        </is>
      </c>
      <c r="B13" s="9" t="inlineStr">
        <is>
          <t>Sentul Disaster Recovery Hub</t>
        </is>
      </c>
      <c r="C13" s="9" t="inlineStr">
        <is>
          <t>WAR Executive Floor</t>
        </is>
      </c>
      <c r="D13" s="7" t="n">
        <v>140</v>
      </c>
      <c r="E13" s="9" t="inlineStr">
        <is>
          <t>Yes</t>
        </is>
      </c>
      <c r="F13" s="53" t="n">
        <v>3.8</v>
      </c>
      <c r="G13" s="53" t="n">
        <v>4.5</v>
      </c>
      <c r="H13" s="9">
        <f>G13/F13</f>
        <v/>
      </c>
      <c r="I13" s="54" t="n">
        <v>1</v>
      </c>
      <c r="J13" s="41" t="inlineStr">
        <is>
          <t>Passed</t>
        </is>
      </c>
      <c r="K13" s="9" t="inlineStr">
        <is>
          <t>W. Supratman</t>
        </is>
      </c>
    </row>
    <row r="14" ht="20" customHeight="1">
      <c r="A14" s="6" t="inlineStr">
        <is>
          <t>FAC-07</t>
        </is>
      </c>
      <c r="B14" s="6" t="inlineStr">
        <is>
          <t>Surabaya Regional Hub</t>
        </is>
      </c>
      <c r="C14" s="6" t="inlineStr">
        <is>
          <t>Main Office &amp; Treasury</t>
        </is>
      </c>
      <c r="D14" s="4" t="n">
        <v>310</v>
      </c>
      <c r="E14" s="6" t="inlineStr">
        <is>
          <t>Yes</t>
        </is>
      </c>
      <c r="F14" s="51" t="n">
        <v>4.9</v>
      </c>
      <c r="G14" s="51" t="n">
        <v>6</v>
      </c>
      <c r="H14" s="6">
        <f>G14/F14</f>
        <v/>
      </c>
      <c r="I14" s="52" t="n">
        <v>0.985</v>
      </c>
      <c r="J14" s="41" t="inlineStr">
        <is>
          <t>Passed</t>
        </is>
      </c>
      <c r="K14" s="6" t="inlineStr">
        <is>
          <t>Y. Sudarso</t>
        </is>
      </c>
    </row>
    <row r="15" ht="20" customHeight="1">
      <c r="A15" s="9" t="inlineStr">
        <is>
          <t>FAC-08</t>
        </is>
      </c>
      <c r="B15" s="9" t="inlineStr">
        <is>
          <t>Medan Branch &amp; Processing</t>
        </is>
      </c>
      <c r="C15" s="9" t="inlineStr">
        <is>
          <t>Plaza Office Floors 1-3</t>
        </is>
      </c>
      <c r="D15" s="7" t="n">
        <v>190</v>
      </c>
      <c r="E15" s="9" t="inlineStr">
        <is>
          <t>Yes</t>
        </is>
      </c>
      <c r="F15" s="53" t="n">
        <v>4.2</v>
      </c>
      <c r="G15" s="53" t="n">
        <v>5</v>
      </c>
      <c r="H15" s="9">
        <f>G15/F15</f>
        <v/>
      </c>
      <c r="I15" s="54" t="n">
        <v>0.99</v>
      </c>
      <c r="J15" s="41" t="inlineStr">
        <is>
          <t>Passed</t>
        </is>
      </c>
      <c r="K15" s="9" t="inlineStr">
        <is>
          <t>I. Bonjol</t>
        </is>
      </c>
    </row>
    <row r="16" ht="20" customHeight="1">
      <c r="A16" s="6" t="inlineStr">
        <is>
          <t>FAC-09</t>
        </is>
      </c>
      <c r="B16" s="6" t="inlineStr">
        <is>
          <t>Makassar Regional Operations</t>
        </is>
      </c>
      <c r="C16" s="6" t="inlineStr">
        <is>
          <t>Panakkukang Center</t>
        </is>
      </c>
      <c r="D16" s="4" t="n">
        <v>160</v>
      </c>
      <c r="E16" s="6" t="inlineStr">
        <is>
          <t>Yes</t>
        </is>
      </c>
      <c r="F16" s="51" t="n">
        <v>4</v>
      </c>
      <c r="G16" s="51" t="n">
        <v>5</v>
      </c>
      <c r="H16" s="6">
        <f>G16/F16</f>
        <v/>
      </c>
      <c r="I16" s="52" t="n">
        <v>0.98</v>
      </c>
      <c r="J16" s="41" t="inlineStr">
        <is>
          <t>Passed</t>
        </is>
      </c>
      <c r="K16" s="6" t="inlineStr">
        <is>
          <t>H. Hasanuddin</t>
        </is>
      </c>
    </row>
    <row r="17" ht="20" customHeight="1">
      <c r="A17" s="9" t="inlineStr">
        <is>
          <t>FAC-10</t>
        </is>
      </c>
      <c r="B17" s="9" t="inlineStr">
        <is>
          <t>Semarang Processing Center</t>
        </is>
      </c>
      <c r="C17" s="9" t="inlineStr">
        <is>
          <t>Candisari Hub</t>
        </is>
      </c>
      <c r="D17" s="7" t="n">
        <v>140</v>
      </c>
      <c r="E17" s="9" t="inlineStr">
        <is>
          <t>Yes</t>
        </is>
      </c>
      <c r="F17" s="53" t="n">
        <v>3.6</v>
      </c>
      <c r="G17" s="53" t="n">
        <v>4.5</v>
      </c>
      <c r="H17" s="9">
        <f>G17/F17</f>
        <v/>
      </c>
      <c r="I17" s="54" t="n">
        <v>0.995</v>
      </c>
      <c r="J17" s="41" t="inlineStr">
        <is>
          <t>Passed</t>
        </is>
      </c>
      <c r="K17" s="9" t="inlineStr">
        <is>
          <t>D. Diponegoro</t>
        </is>
      </c>
    </row>
    <row r="18" ht="20" customHeight="1">
      <c r="A18" s="6" t="inlineStr">
        <is>
          <t>FAC-11</t>
        </is>
      </c>
      <c r="B18" s="6" t="inlineStr">
        <is>
          <t>TB Simatupang Satellite Office</t>
        </is>
      </c>
      <c r="C18" s="6" t="inlineStr">
        <is>
          <t>Executive Suite</t>
        </is>
      </c>
      <c r="D18" s="4" t="n">
        <v>85</v>
      </c>
      <c r="E18" s="6" t="inlineStr">
        <is>
          <t>Yes</t>
        </is>
      </c>
      <c r="F18" s="51" t="n">
        <v>2.9</v>
      </c>
      <c r="G18" s="51" t="n">
        <v>3.5</v>
      </c>
      <c r="H18" s="6">
        <f>G18/F18</f>
        <v/>
      </c>
      <c r="I18" s="52" t="n">
        <v>1</v>
      </c>
      <c r="J18" s="41" t="inlineStr">
        <is>
          <t>Passed</t>
        </is>
      </c>
      <c r="K18" s="6" t="inlineStr">
        <is>
          <t>M. Husni</t>
        </is>
      </c>
    </row>
    <row r="19" ht="20" customHeight="1">
      <c r="A19" s="9" t="inlineStr">
        <is>
          <t>FAC-12</t>
        </is>
      </c>
      <c r="B19" s="9" t="inlineStr">
        <is>
          <t>Cibubur Hardware Warehouse</t>
        </is>
      </c>
      <c r="C19" s="9" t="inlineStr">
        <is>
          <t>Warehouse Deck &amp; Logistics</t>
        </is>
      </c>
      <c r="D19" s="7" t="n">
        <v>45</v>
      </c>
      <c r="E19" s="9" t="inlineStr">
        <is>
          <t>Yes</t>
        </is>
      </c>
      <c r="F19" s="53" t="n">
        <v>2.1</v>
      </c>
      <c r="G19" s="53" t="n">
        <v>3</v>
      </c>
      <c r="H19" s="9">
        <f>G19/F19</f>
        <v/>
      </c>
      <c r="I19" s="54" t="n">
        <v>1</v>
      </c>
      <c r="J19" s="41" t="inlineStr">
        <is>
          <t>Passed</t>
        </is>
      </c>
      <c r="K19" s="9" t="inlineStr">
        <is>
          <t>R. Kartini</t>
        </is>
      </c>
    </row>
    <row r="20" ht="20" customHeight="1">
      <c r="A20" s="6" t="inlineStr">
        <is>
          <t>FAC-13</t>
        </is>
      </c>
      <c r="B20" s="6" t="inlineStr">
        <is>
          <t>Bandung Engineering Center</t>
        </is>
      </c>
      <c r="C20" s="6" t="inlineStr">
        <is>
          <t>Tech Hub Asia Afrika</t>
        </is>
      </c>
      <c r="D20" s="4" t="n">
        <v>280</v>
      </c>
      <c r="E20" s="6" t="inlineStr">
        <is>
          <t>Yes</t>
        </is>
      </c>
      <c r="F20" s="51" t="n">
        <v>4.8</v>
      </c>
      <c r="G20" s="51" t="n">
        <v>5.5</v>
      </c>
      <c r="H20" s="6">
        <f>G20/F20</f>
        <v/>
      </c>
      <c r="I20" s="52" t="n">
        <v>0.992</v>
      </c>
      <c r="J20" s="41" t="inlineStr">
        <is>
          <t>Passed</t>
        </is>
      </c>
      <c r="K20" s="6" t="inlineStr">
        <is>
          <t>A. Yani</t>
        </is>
      </c>
    </row>
    <row r="21" ht="20" customHeight="1">
      <c r="A21" s="9" t="inlineStr">
        <is>
          <t>FAC-14</t>
        </is>
      </c>
      <c r="B21" s="9" t="inlineStr">
        <is>
          <t>Denpasar Regional Support</t>
        </is>
      </c>
      <c r="C21" s="9" t="inlineStr">
        <is>
          <t>Denpasar Teuku Umar</t>
        </is>
      </c>
      <c r="D21" s="7" t="n">
        <v>95</v>
      </c>
      <c r="E21" s="9" t="inlineStr">
        <is>
          <t>Yes</t>
        </is>
      </c>
      <c r="F21" s="53" t="n">
        <v>3.1</v>
      </c>
      <c r="G21" s="53" t="n">
        <v>4</v>
      </c>
      <c r="H21" s="9">
        <f>G21/F21</f>
        <v/>
      </c>
      <c r="I21" s="54" t="n">
        <v>0.985</v>
      </c>
      <c r="J21" s="41" t="inlineStr">
        <is>
          <t>Passed</t>
        </is>
      </c>
      <c r="K21" s="9" t="inlineStr">
        <is>
          <t>I. Gusti</t>
        </is>
      </c>
    </row>
    <row r="22" ht="20" customHeight="1">
      <c r="A22" s="6" t="inlineStr">
        <is>
          <t>FAC-15</t>
        </is>
      </c>
      <c r="B22" s="6" t="inlineStr">
        <is>
          <t>Karawaci Tactical Lab</t>
        </is>
      </c>
      <c r="C22" s="6" t="inlineStr">
        <is>
          <t>Ground Floor Trailer Lab</t>
        </is>
      </c>
      <c r="D22" s="4" t="n">
        <v>25</v>
      </c>
      <c r="E22" s="6" t="inlineStr">
        <is>
          <t>Yes</t>
        </is>
      </c>
      <c r="F22" s="51" t="n">
        <v>1.4</v>
      </c>
      <c r="G22" s="51" t="n">
        <v>2</v>
      </c>
      <c r="H22" s="6">
        <f>G22/F22</f>
        <v/>
      </c>
      <c r="I22" s="52" t="n">
        <v>1</v>
      </c>
      <c r="J22" s="41" t="inlineStr">
        <is>
          <t>Passed</t>
        </is>
      </c>
      <c r="K22" s="6" t="inlineStr">
        <is>
          <t>F. Hakim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24" customWidth="1" min="3" max="3"/>
    <col width="28" customWidth="1" min="4" max="4"/>
    <col width="26" customWidth="1" min="5" max="5"/>
    <col width="22" customWidth="1" min="6" max="6"/>
    <col width="30" customWidth="1" min="7" max="7"/>
    <col width="28" customWidth="1" min="8" max="8"/>
    <col width="18" customWidth="1" min="9" max="9"/>
    <col width="16" customWidth="1" min="10" max="10"/>
  </cols>
  <sheetData>
    <row r="1" ht="28" customHeight="1">
      <c r="A1" s="44" t="inlineStr">
        <is>
          <t>👥 CRISIS ACTION TASKFORCE (GOLD / SILVER / BRONZE INCIDENT COMMAND)</t>
        </is>
      </c>
    </row>
    <row r="2">
      <c r="A2" s="2" t="inlineStr">
        <is>
          <t>Command level hierarchy, designated deputies, satellite communication terminals, and credentials.</t>
        </is>
      </c>
    </row>
    <row r="4" ht="18" customHeight="1">
      <c r="A4" s="45" t="inlineStr">
        <is>
          <t>TASKFORCE ROSTER COUNT</t>
        </is>
      </c>
      <c r="B4" s="98" t="n"/>
      <c r="C4" s="45" t="inlineStr">
        <is>
          <t>GOLD &amp; SILVER COMMAND READINESS</t>
        </is>
      </c>
      <c r="D4" s="98" t="n"/>
      <c r="E4" s="45" t="inlineStr">
        <is>
          <t>SATELLITE COMMS TERMINALS ACTIVE</t>
        </is>
      </c>
      <c r="F4" s="98" t="n"/>
      <c r="G4" s="45" t="inlineStr">
        <is>
          <t>CERTIFIED BCMS PERSONNEL</t>
        </is>
      </c>
      <c r="H4" s="99" t="n"/>
      <c r="I4" s="99" t="n"/>
      <c r="J4" s="98" t="n"/>
    </row>
    <row r="5" ht="22" customHeight="1">
      <c r="A5" s="70">
        <f>COUNTA(A8:A19)</f>
        <v/>
      </c>
      <c r="B5" s="98" t="n"/>
      <c r="C5" s="49">
        <f>COUNTIF(I8:I19,"Ready")/COUNTA(I8:I19)</f>
        <v/>
      </c>
      <c r="D5" s="98" t="n"/>
      <c r="E5" s="71">
        <f>COUNTIF(F8:F19,"SAT*")</f>
        <v/>
      </c>
      <c r="F5" s="98" t="n"/>
      <c r="G5" s="49">
        <f>COUNTIF(H8:H19,"Valid*")/COUNTA(H8:H19)</f>
        <v/>
      </c>
      <c r="H5" s="99" t="n"/>
      <c r="I5" s="99" t="n"/>
      <c r="J5" s="98" t="n"/>
    </row>
    <row r="7" ht="24" customHeight="1">
      <c r="A7" s="3" t="inlineStr">
        <is>
          <t>TASKFORCE ID</t>
        </is>
      </c>
      <c r="B7" s="3" t="inlineStr">
        <is>
          <t>CRISIS COMMAND ROLE</t>
        </is>
      </c>
      <c r="C7" s="3" t="inlineStr">
        <is>
          <t>COMMAND LEVEL</t>
        </is>
      </c>
      <c r="D7" s="3" t="inlineStr">
        <is>
          <t>PRIMARY COMMANDER</t>
        </is>
      </c>
      <c r="E7" s="3" t="inlineStr">
        <is>
          <t>ALTERNATE DEPUTY</t>
        </is>
      </c>
      <c r="F7" s="3" t="inlineStr">
        <is>
          <t>SATELLITE PHONE ID</t>
        </is>
      </c>
      <c r="G7" s="3" t="inlineStr">
        <is>
          <t>PHYSICAL WAR ROOM ASSIGNMENT</t>
        </is>
      </c>
      <c r="H7" s="3" t="inlineStr">
        <is>
          <t>TRAINING / CERT VALIDITY</t>
        </is>
      </c>
      <c r="I7" s="3" t="inlineStr">
        <is>
          <t>HEALTH / DRILL STATUS</t>
        </is>
      </c>
      <c r="J7" s="3" t="inlineStr">
        <is>
          <t>LAST REVIEW DATE</t>
        </is>
      </c>
    </row>
    <row r="8" ht="20" customHeight="1">
      <c r="A8" s="6" t="inlineStr">
        <is>
          <t>TF-01</t>
        </is>
      </c>
      <c r="B8" s="6" t="inlineStr">
        <is>
          <t>Gold Crisis Incident Commander</t>
        </is>
      </c>
      <c r="C8" s="6" t="inlineStr">
        <is>
          <t>Gold Level (Executive)</t>
        </is>
      </c>
      <c r="D8" s="6" t="inlineStr">
        <is>
          <t>President Director / CEO</t>
        </is>
      </c>
      <c r="E8" s="6" t="inlineStr">
        <is>
          <t>Vice President Director</t>
        </is>
      </c>
      <c r="F8" s="6" t="inlineStr">
        <is>
          <t>SAT-IRIDIUM-01</t>
        </is>
      </c>
      <c r="G8" s="6" t="inlineStr">
        <is>
          <t>TB Simatupang Executive Suite</t>
        </is>
      </c>
      <c r="H8" s="6" t="inlineStr">
        <is>
          <t>Valid (ISO 22301 Lead)</t>
        </is>
      </c>
      <c r="I8" s="41" t="inlineStr">
        <is>
          <t>Ready</t>
        </is>
      </c>
      <c r="J8" s="6" t="inlineStr">
        <is>
          <t>2026-09-01</t>
        </is>
      </c>
    </row>
    <row r="9" ht="20" customHeight="1">
      <c r="A9" s="9" t="inlineStr">
        <is>
          <t>TF-02</t>
        </is>
      </c>
      <c r="B9" s="9" t="inlineStr">
        <is>
          <t>Silver Operational Crisis Leader</t>
        </is>
      </c>
      <c r="C9" s="9" t="inlineStr">
        <is>
          <t>Silver Level (Tactical)</t>
        </is>
      </c>
      <c r="D9" s="9" t="inlineStr">
        <is>
          <t>Chief Information Officer</t>
        </is>
      </c>
      <c r="E9" s="9" t="inlineStr">
        <is>
          <t>Head of IT Infrastructure</t>
        </is>
      </c>
      <c r="F9" s="9" t="inlineStr">
        <is>
          <t>SAT-IRIDIUM-02</t>
        </is>
      </c>
      <c r="G9" s="9" t="inlineStr">
        <is>
          <t>Cikarang Command Hub WAR-1</t>
        </is>
      </c>
      <c r="H9" s="9" t="inlineStr">
        <is>
          <t>Valid (CBCP Certified)</t>
        </is>
      </c>
      <c r="I9" s="41" t="inlineStr">
        <is>
          <t>Ready</t>
        </is>
      </c>
      <c r="J9" s="9" t="inlineStr">
        <is>
          <t>2026-09-01</t>
        </is>
      </c>
    </row>
    <row r="10" ht="20" customHeight="1">
      <c r="A10" s="6" t="inlineStr">
        <is>
          <t>TF-03</t>
        </is>
      </c>
      <c r="B10" s="6" t="inlineStr">
        <is>
          <t>Cyber Disaster Commander</t>
        </is>
      </c>
      <c r="C10" s="6" t="inlineStr">
        <is>
          <t>Silver Level (Tactical)</t>
        </is>
      </c>
      <c r="D10" s="6" t="inlineStr">
        <is>
          <t>Chief Info Security Officer</t>
        </is>
      </c>
      <c r="E10" s="6" t="inlineStr">
        <is>
          <t>Lead Incident Commander</t>
        </is>
      </c>
      <c r="F10" s="6" t="inlineStr">
        <is>
          <t>SAT-IRIDIUM-03</t>
        </is>
      </c>
      <c r="G10" s="6" t="inlineStr">
        <is>
          <t>Cikarang SOC Secure Bunker</t>
        </is>
      </c>
      <c r="H10" s="6" t="inlineStr">
        <is>
          <t>Valid (CISM / CISSP)</t>
        </is>
      </c>
      <c r="I10" s="41" t="inlineStr">
        <is>
          <t>Ready</t>
        </is>
      </c>
      <c r="J10" s="6" t="inlineStr">
        <is>
          <t>2026-09-01</t>
        </is>
      </c>
    </row>
    <row r="11" ht="20" customHeight="1">
      <c r="A11" s="9" t="inlineStr">
        <is>
          <t>TF-04</t>
        </is>
      </c>
      <c r="B11" s="9" t="inlineStr">
        <is>
          <t>Treasury &amp; Capital Continuity Lead</t>
        </is>
      </c>
      <c r="C11" s="9" t="inlineStr">
        <is>
          <t>Silver Level (Tactical)</t>
        </is>
      </c>
      <c r="D11" s="9" t="inlineStr">
        <is>
          <t>Chief Financial Officer</t>
        </is>
      </c>
      <c r="E11" s="9" t="inlineStr">
        <is>
          <t>Head of Treasury Ops</t>
        </is>
      </c>
      <c r="F11" s="9" t="inlineStr">
        <is>
          <t>SAT-IRIDIUM-04</t>
        </is>
      </c>
      <c r="G11" s="9" t="inlineStr">
        <is>
          <t>Sentul Trading Floor WAR-2</t>
        </is>
      </c>
      <c r="H11" s="9" t="inlineStr">
        <is>
          <t>Valid (Treasury BCM)</t>
        </is>
      </c>
      <c r="I11" s="41" t="inlineStr">
        <is>
          <t>Ready</t>
        </is>
      </c>
      <c r="J11" s="9" t="inlineStr">
        <is>
          <t>2026-09-01</t>
        </is>
      </c>
    </row>
    <row r="12" ht="20" customHeight="1">
      <c r="A12" s="6" t="inlineStr">
        <is>
          <t>TF-05</t>
        </is>
      </c>
      <c r="B12" s="6" t="inlineStr">
        <is>
          <t>Legal &amp; Regulatory Spokesperson</t>
        </is>
      </c>
      <c r="C12" s="6" t="inlineStr">
        <is>
          <t>Silver Level (Tactical)</t>
        </is>
      </c>
      <c r="D12" s="6" t="inlineStr">
        <is>
          <t>General Counsel</t>
        </is>
      </c>
      <c r="E12" s="6" t="inlineStr">
        <is>
          <t>Head of Regulatory Affairs</t>
        </is>
      </c>
      <c r="F12" s="6" t="inlineStr">
        <is>
          <t>SAT-IRIDIUM-05</t>
        </is>
      </c>
      <c r="G12" s="6" t="inlineStr">
        <is>
          <t>Sudirman Tower Command Rm</t>
        </is>
      </c>
      <c r="H12" s="6" t="inlineStr">
        <is>
          <t>Valid (OJK Legal BCM)</t>
        </is>
      </c>
      <c r="I12" s="41" t="inlineStr">
        <is>
          <t>Ready</t>
        </is>
      </c>
      <c r="J12" s="6" t="inlineStr">
        <is>
          <t>2026-09-01</t>
        </is>
      </c>
    </row>
    <row r="13" ht="20" customHeight="1">
      <c r="A13" s="9" t="inlineStr">
        <is>
          <t>TF-06</t>
        </is>
      </c>
      <c r="B13" s="9" t="inlineStr">
        <is>
          <t>Corporate Communications &amp; PR</t>
        </is>
      </c>
      <c r="C13" s="9" t="inlineStr">
        <is>
          <t>Silver Level (Tactical)</t>
        </is>
      </c>
      <c r="D13" s="9" t="inlineStr">
        <is>
          <t>Head of Corporate Comms</t>
        </is>
      </c>
      <c r="E13" s="9" t="inlineStr">
        <is>
          <t>Crisis PR Counsel</t>
        </is>
      </c>
      <c r="F13" s="9" t="inlineStr">
        <is>
          <t>SAT-IRIDIUM-06</t>
        </is>
      </c>
      <c r="G13" s="9" t="inlineStr">
        <is>
          <t>Sudirman Tower Media Studio</t>
        </is>
      </c>
      <c r="H13" s="9" t="inlineStr">
        <is>
          <t>Valid (Crisis Comms)</t>
        </is>
      </c>
      <c r="I13" s="41" t="inlineStr">
        <is>
          <t>Ready</t>
        </is>
      </c>
      <c r="J13" s="9" t="inlineStr">
        <is>
          <t>2026-09-01</t>
        </is>
      </c>
    </row>
    <row r="14" ht="20" customHeight="1">
      <c r="A14" s="6" t="inlineStr">
        <is>
          <t>TF-07</t>
        </is>
      </c>
      <c r="B14" s="6" t="inlineStr">
        <is>
          <t>Human Capital &amp; Staff Welfare</t>
        </is>
      </c>
      <c r="C14" s="6" t="inlineStr">
        <is>
          <t>Silver Level (Tactical)</t>
        </is>
      </c>
      <c r="D14" s="6" t="inlineStr">
        <is>
          <t>Chief HR Officer</t>
        </is>
      </c>
      <c r="E14" s="6" t="inlineStr">
        <is>
          <t>Employee Wellness Lead</t>
        </is>
      </c>
      <c r="F14" s="6" t="inlineStr">
        <is>
          <t>SAT-IRIDIUM-07</t>
        </is>
      </c>
      <c r="G14" s="6" t="inlineStr">
        <is>
          <t>BSD Operations Center</t>
        </is>
      </c>
      <c r="H14" s="6" t="inlineStr">
        <is>
          <t>Valid (Psychological First Aid)</t>
        </is>
      </c>
      <c r="I14" s="41" t="inlineStr">
        <is>
          <t>Ready</t>
        </is>
      </c>
      <c r="J14" s="6" t="inlineStr">
        <is>
          <t>2026-09-01</t>
        </is>
      </c>
    </row>
    <row r="15" ht="20" customHeight="1">
      <c r="A15" s="9" t="inlineStr">
        <is>
          <t>TF-08</t>
        </is>
      </c>
      <c r="B15" s="9" t="inlineStr">
        <is>
          <t>Bronze Site Commander - Jakarta</t>
        </is>
      </c>
      <c r="C15" s="9" t="inlineStr">
        <is>
          <t>Bronze Level (Site Ops)</t>
        </is>
      </c>
      <c r="D15" s="9" t="inlineStr">
        <is>
          <t>Sudirman Facilities Lead</t>
        </is>
      </c>
      <c r="E15" s="9" t="inlineStr">
        <is>
          <t>Chief Security Officer</t>
        </is>
      </c>
      <c r="F15" s="9" t="inlineStr">
        <is>
          <t>SAT-INMARSAT-01</t>
        </is>
      </c>
      <c r="G15" s="9" t="inlineStr">
        <is>
          <t>Sudirman Security Command</t>
        </is>
      </c>
      <c r="H15" s="9" t="inlineStr">
        <is>
          <t>Valid (Fire Safety Marshal)</t>
        </is>
      </c>
      <c r="I15" s="41" t="inlineStr">
        <is>
          <t>Ready</t>
        </is>
      </c>
      <c r="J15" s="9" t="inlineStr">
        <is>
          <t>2026-09-01</t>
        </is>
      </c>
    </row>
    <row r="16" ht="20" customHeight="1">
      <c r="A16" s="6" t="inlineStr">
        <is>
          <t>TF-09</t>
        </is>
      </c>
      <c r="B16" s="6" t="inlineStr">
        <is>
          <t>Bronze Site Commander - Cikarang</t>
        </is>
      </c>
      <c r="C16" s="6" t="inlineStr">
        <is>
          <t>Bronze Level (Site Ops)</t>
        </is>
      </c>
      <c r="D16" s="6" t="inlineStr">
        <is>
          <t>Datacenter Operations Dir</t>
        </is>
      </c>
      <c r="E16" s="6" t="inlineStr">
        <is>
          <t>Electrical Lead Engineer</t>
        </is>
      </c>
      <c r="F16" s="6" t="inlineStr">
        <is>
          <t>SAT-INMARSAT-02</t>
        </is>
      </c>
      <c r="G16" s="6" t="inlineStr">
        <is>
          <t>Cikarang Facility Bunker</t>
        </is>
      </c>
      <c r="H16" s="6" t="inlineStr">
        <is>
          <t>Valid (Critical Facility Cert)</t>
        </is>
      </c>
      <c r="I16" s="41" t="inlineStr">
        <is>
          <t>Ready</t>
        </is>
      </c>
      <c r="J16" s="6" t="inlineStr">
        <is>
          <t>2026-09-01</t>
        </is>
      </c>
    </row>
    <row r="17" ht="20" customHeight="1">
      <c r="A17" s="9" t="inlineStr">
        <is>
          <t>TF-10</t>
        </is>
      </c>
      <c r="B17" s="9" t="inlineStr">
        <is>
          <t>Bronze Site Commander - Sentul</t>
        </is>
      </c>
      <c r="C17" s="9" t="inlineStr">
        <is>
          <t>Bronze Level (Site Ops)</t>
        </is>
      </c>
      <c r="D17" s="9" t="inlineStr">
        <is>
          <t>Sentul Center Manager</t>
        </is>
      </c>
      <c r="E17" s="9" t="inlineStr">
        <is>
          <t>Facilities Deputy Lead</t>
        </is>
      </c>
      <c r="F17" s="9" t="inlineStr">
        <is>
          <t>SAT-INMARSAT-03</t>
        </is>
      </c>
      <c r="G17" s="9" t="inlineStr">
        <is>
          <t>Sentul Site Office</t>
        </is>
      </c>
      <c r="H17" s="9" t="inlineStr">
        <is>
          <t>Valid (BMS Specialist)</t>
        </is>
      </c>
      <c r="I17" s="41" t="inlineStr">
        <is>
          <t>Ready</t>
        </is>
      </c>
      <c r="J17" s="9" t="inlineStr">
        <is>
          <t>2026-09-01</t>
        </is>
      </c>
    </row>
    <row r="18" ht="20" customHeight="1">
      <c r="A18" s="6" t="inlineStr">
        <is>
          <t>TF-11</t>
        </is>
      </c>
      <c r="B18" s="6" t="inlineStr">
        <is>
          <t>Bronze Site Commander - Surabaya</t>
        </is>
      </c>
      <c r="C18" s="6" t="inlineStr">
        <is>
          <t>Bronze Level (Site Ops)</t>
        </is>
      </c>
      <c r="D18" s="6" t="inlineStr">
        <is>
          <t>Regional Operations Head</t>
        </is>
      </c>
      <c r="E18" s="6" t="inlineStr">
        <is>
          <t>East Java Security Lead</t>
        </is>
      </c>
      <c r="F18" s="6" t="inlineStr">
        <is>
          <t>SAT-INMARSAT-04</t>
        </is>
      </c>
      <c r="G18" s="6" t="inlineStr">
        <is>
          <t>Surabaya Regional Hub</t>
        </is>
      </c>
      <c r="H18" s="6" t="inlineStr">
        <is>
          <t>Valid (Regional BCM Lead)</t>
        </is>
      </c>
      <c r="I18" s="41" t="inlineStr">
        <is>
          <t>Ready</t>
        </is>
      </c>
      <c r="J18" s="6" t="inlineStr">
        <is>
          <t>2026-09-01</t>
        </is>
      </c>
    </row>
    <row r="19" ht="20" customHeight="1">
      <c r="A19" s="9" t="inlineStr">
        <is>
          <t>TF-12</t>
        </is>
      </c>
      <c r="B19" s="9" t="inlineStr">
        <is>
          <t>Emergency Procurement Officer</t>
        </is>
      </c>
      <c r="C19" s="9" t="inlineStr">
        <is>
          <t>Silver Level (Tactical)</t>
        </is>
      </c>
      <c r="D19" s="9" t="inlineStr">
        <is>
          <t>Head of Procurement</t>
        </is>
      </c>
      <c r="E19" s="9" t="inlineStr">
        <is>
          <t>Senior Sourcing Lead</t>
        </is>
      </c>
      <c r="F19" s="9" t="inlineStr">
        <is>
          <t>SAT-IRIDIUM-08</t>
        </is>
      </c>
      <c r="G19" s="9" t="inlineStr">
        <is>
          <t>Cibubur Logistics Base</t>
        </is>
      </c>
      <c r="H19" s="9" t="inlineStr">
        <is>
          <t>Valid (Supply Chain BCM)</t>
        </is>
      </c>
      <c r="I19" s="41" t="inlineStr">
        <is>
          <t>Ready</t>
        </is>
      </c>
      <c r="J19" s="9" t="inlineStr">
        <is>
          <t>2026-09-01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24" customWidth="1" min="3" max="3"/>
    <col width="45" customWidth="1" min="4" max="4"/>
    <col width="16" customWidth="1" min="5" max="5"/>
    <col width="18" customWidth="1" min="6" max="6"/>
    <col width="16" customWidth="1" min="7" max="7"/>
    <col width="22" customWidth="1" min="8" max="8"/>
    <col width="22" customWidth="1" min="9" max="9"/>
    <col width="20" customWidth="1" min="10" max="10"/>
  </cols>
  <sheetData>
    <row r="1" ht="28" customHeight="1">
      <c r="A1" s="44" t="inlineStr">
        <is>
          <t>📝 POST-CRISIS AFTER ACTION REVIEW (AAR) &amp; CORRECTIVE ACTION TRACKER</t>
        </is>
      </c>
    </row>
    <row r="2">
      <c r="A2" s="2" t="inlineStr">
        <is>
          <t>Root cause analysis, corrective action plans (CAP), ownership accountability, and verification audits.</t>
        </is>
      </c>
    </row>
    <row r="4" ht="18" customHeight="1">
      <c r="A4" s="45" t="inlineStr">
        <is>
          <t>TOTAL ACTION ITEMS LOGGED</t>
        </is>
      </c>
      <c r="B4" s="98" t="n"/>
      <c r="C4" s="45" t="inlineStr">
        <is>
          <t>REMEDIATION CLOSURE RATE</t>
        </is>
      </c>
      <c r="D4" s="98" t="n"/>
      <c r="E4" s="45" t="inlineStr">
        <is>
          <t>OPEN P1 CRITICAL ISSUES</t>
        </is>
      </c>
      <c r="F4" s="98" t="n"/>
      <c r="G4" s="45" t="inlineStr">
        <is>
          <t>REMEDIATIONS IN PROGRESS</t>
        </is>
      </c>
      <c r="H4" s="99" t="n"/>
      <c r="I4" s="99" t="n"/>
      <c r="J4" s="98" t="n"/>
    </row>
    <row r="5" ht="22" customHeight="1">
      <c r="A5" s="67">
        <f>COUNTA(A8:A22)</f>
        <v/>
      </c>
      <c r="B5" s="98" t="n"/>
      <c r="C5" s="49">
        <f>COUNTIF(G8:G22,"Closed")/COUNTA(G8:G22)</f>
        <v/>
      </c>
      <c r="D5" s="98" t="n"/>
      <c r="E5" s="72">
        <f>COUNTIFS(E8:E22,"P1*",G8:G22,"Open")</f>
        <v/>
      </c>
      <c r="F5" s="98" t="n"/>
      <c r="G5" s="73">
        <f>COUNTIF(G8:G22,"In Progress")</f>
        <v/>
      </c>
      <c r="H5" s="99" t="n"/>
      <c r="I5" s="99" t="n"/>
      <c r="J5" s="98" t="n"/>
    </row>
    <row r="7" ht="24" customHeight="1">
      <c r="A7" s="3" t="inlineStr">
        <is>
          <t>FINDING ID</t>
        </is>
      </c>
      <c r="B7" s="3" t="inlineStr">
        <is>
          <t>ORIGINATING INCIDENT / EXERCISE</t>
        </is>
      </c>
      <c r="C7" s="3" t="inlineStr">
        <is>
          <t>ROOT CAUSE CATEGORY</t>
        </is>
      </c>
      <c r="D7" s="3" t="inlineStr">
        <is>
          <t>CORRECTIVE ACTION PLAN (CAP)</t>
        </is>
      </c>
      <c r="E7" s="3" t="inlineStr">
        <is>
          <t>PRIORITY TIER</t>
        </is>
      </c>
      <c r="F7" s="3" t="inlineStr">
        <is>
          <t>REMEDIATION OWNER</t>
        </is>
      </c>
      <c r="G7" s="3" t="inlineStr">
        <is>
          <t>STATUS</t>
        </is>
      </c>
      <c r="H7" s="3" t="inlineStr">
        <is>
          <t>TARGET RESOLUTION DATE</t>
        </is>
      </c>
      <c r="I7" s="3" t="inlineStr">
        <is>
          <t>VERIFICATION AUDIT DATE</t>
        </is>
      </c>
      <c r="J7" s="3" t="inlineStr">
        <is>
          <t>AUDIT SIGN-OFF</t>
        </is>
      </c>
    </row>
    <row r="8" ht="20" customHeight="1">
      <c r="A8" s="6" t="inlineStr">
        <is>
          <t>CAP-01</t>
        </is>
      </c>
      <c r="B8" s="6" t="inlineStr">
        <is>
          <t>CBD Datacenter Total Power Blackout</t>
        </is>
      </c>
      <c r="C8" s="6" t="inlineStr">
        <is>
          <t>Facility Automation</t>
        </is>
      </c>
      <c r="D8" s="6" t="inlineStr">
        <is>
          <t>Replace aging Automatic Transfer Switch (ATS) relays on Generator #3</t>
        </is>
      </c>
      <c r="E8" s="6" t="inlineStr">
        <is>
          <t>P1 - Critical</t>
        </is>
      </c>
      <c r="F8" s="6" t="inlineStr">
        <is>
          <t>K. Sudirman</t>
        </is>
      </c>
      <c r="G8" s="41" t="inlineStr">
        <is>
          <t>Closed</t>
        </is>
      </c>
      <c r="H8" s="6" t="inlineStr">
        <is>
          <t>2026-09-15</t>
        </is>
      </c>
      <c r="I8" s="6" t="inlineStr">
        <is>
          <t>2026-09-20</t>
        </is>
      </c>
      <c r="J8" s="6" t="inlineStr">
        <is>
          <t>Lead BCM Auditor</t>
        </is>
      </c>
    </row>
    <row r="9" ht="20" customHeight="1">
      <c r="A9" s="9" t="inlineStr">
        <is>
          <t>CAP-02</t>
        </is>
      </c>
      <c r="B9" s="9" t="inlineStr">
        <is>
          <t>Treasury Trading Multi-Feed Reroute</t>
        </is>
      </c>
      <c r="C9" s="9" t="inlineStr">
        <is>
          <t>Network Configuration</t>
        </is>
      </c>
      <c r="D9" s="9" t="inlineStr">
        <is>
          <t>Tune BGP keep-alive timers for Bloomberg dedicated leased lines</t>
        </is>
      </c>
      <c r="E9" s="9" t="inlineStr">
        <is>
          <t>P2 - High</t>
        </is>
      </c>
      <c r="F9" s="9" t="inlineStr">
        <is>
          <t>M. Fauzi</t>
        </is>
      </c>
      <c r="G9" s="42" t="inlineStr">
        <is>
          <t>In Progress</t>
        </is>
      </c>
      <c r="H9" s="9" t="inlineStr">
        <is>
          <t>2026-10-30</t>
        </is>
      </c>
      <c r="I9" s="9" t="inlineStr">
        <is>
          <t>2026-11-05</t>
        </is>
      </c>
      <c r="J9" s="9" t="inlineStr">
        <is>
          <t>Pending Retest</t>
        </is>
      </c>
    </row>
    <row r="10" ht="20" customHeight="1">
      <c r="A10" s="6" t="inlineStr">
        <is>
          <t>CAP-03</t>
        </is>
      </c>
      <c r="B10" s="6" t="inlineStr">
        <is>
          <t>Contact Center SIP Trunk Failover</t>
        </is>
      </c>
      <c r="C10" s="6" t="inlineStr">
        <is>
          <t>Software Bug</t>
        </is>
      </c>
      <c r="D10" s="6" t="inlineStr">
        <is>
          <t>Patch Genesys SIP proxy router to prevent session timeout during re-route</t>
        </is>
      </c>
      <c r="E10" s="6" t="inlineStr">
        <is>
          <t>P1 - Critical</t>
        </is>
      </c>
      <c r="F10" s="6" t="inlineStr">
        <is>
          <t>S. Nugroho</t>
        </is>
      </c>
      <c r="G10" s="43" t="inlineStr">
        <is>
          <t>Open</t>
        </is>
      </c>
      <c r="H10" s="6" t="inlineStr">
        <is>
          <t>2026-10-25</t>
        </is>
      </c>
      <c r="I10" s="6" t="inlineStr">
        <is>
          <t>2026-11-01</t>
        </is>
      </c>
      <c r="J10" s="6" t="inlineStr">
        <is>
          <t>Pending Retest</t>
        </is>
      </c>
    </row>
    <row r="11" ht="20" customHeight="1">
      <c r="A11" s="9" t="inlineStr">
        <is>
          <t>CAP-04</t>
        </is>
      </c>
      <c r="B11" s="9" t="inlineStr">
        <is>
          <t>Ransomware Double Extortion Attack</t>
        </is>
      </c>
      <c r="C11" s="9" t="inlineStr">
        <is>
          <t>Credential Hygiene</t>
        </is>
      </c>
      <c r="D11" s="9" t="inlineStr">
        <is>
          <t>Enforce FIDO2 WebAuthn biometrics on secondary ITDR backup console</t>
        </is>
      </c>
      <c r="E11" s="9" t="inlineStr">
        <is>
          <t>P1 - Critical</t>
        </is>
      </c>
      <c r="F11" s="9" t="inlineStr">
        <is>
          <t>R. Hidayat</t>
        </is>
      </c>
      <c r="G11" s="41" t="inlineStr">
        <is>
          <t>Closed</t>
        </is>
      </c>
      <c r="H11" s="9" t="inlineStr">
        <is>
          <t>2026-09-05</t>
        </is>
      </c>
      <c r="I11" s="9" t="inlineStr">
        <is>
          <t>2026-09-12</t>
        </is>
      </c>
      <c r="J11" s="9" t="inlineStr">
        <is>
          <t>CISO Sign-off</t>
        </is>
      </c>
    </row>
    <row r="12" ht="20" customHeight="1">
      <c r="A12" s="6" t="inlineStr">
        <is>
          <t>CAP-05</t>
        </is>
      </c>
      <c r="B12" s="6" t="inlineStr">
        <is>
          <t>Severe Flash Flood Access Disruption</t>
        </is>
      </c>
      <c r="C12" s="6" t="inlineStr">
        <is>
          <t>Logistics &amp; Transport</t>
        </is>
      </c>
      <c r="D12" s="6" t="inlineStr">
        <is>
          <t>Procure amphibious 4x4 shuttle contract for essential WAR employees</t>
        </is>
      </c>
      <c r="E12" s="6" t="inlineStr">
        <is>
          <t>P3 - Medium</t>
        </is>
      </c>
      <c r="F12" s="6" t="inlineStr">
        <is>
          <t>W. Supratman</t>
        </is>
      </c>
      <c r="G12" s="41" t="inlineStr">
        <is>
          <t>Closed</t>
        </is>
      </c>
      <c r="H12" s="6" t="inlineStr">
        <is>
          <t>2026-08-30</t>
        </is>
      </c>
      <c r="I12" s="6" t="inlineStr">
        <is>
          <t>2026-09-02</t>
        </is>
      </c>
      <c r="J12" s="6" t="inlineStr">
        <is>
          <t>Facilities Lead</t>
        </is>
      </c>
    </row>
    <row r="13" ht="20" customHeight="1">
      <c r="A13" s="9" t="inlineStr">
        <is>
          <t>CAP-06</t>
        </is>
      </c>
      <c r="B13" s="9" t="inlineStr">
        <is>
          <t>Core BGP Peering Reroute to WAR</t>
        </is>
      </c>
      <c r="C13" s="9" t="inlineStr">
        <is>
          <t>Network Latency</t>
        </is>
      </c>
      <c r="D13" s="9" t="inlineStr">
        <is>
          <t>Upgrade Cikarang-Sentul interconnect link from 10G to 40G CWDM ring</t>
        </is>
      </c>
      <c r="E13" s="9" t="inlineStr">
        <is>
          <t>P2 - High</t>
        </is>
      </c>
      <c r="F13" s="9" t="inlineStr">
        <is>
          <t>Z. Abidin</t>
        </is>
      </c>
      <c r="G13" s="41" t="inlineStr">
        <is>
          <t>Closed</t>
        </is>
      </c>
      <c r="H13" s="9" t="inlineStr">
        <is>
          <t>2026-09-28</t>
        </is>
      </c>
      <c r="I13" s="9" t="inlineStr">
        <is>
          <t>2026-10-02</t>
        </is>
      </c>
      <c r="J13" s="9" t="inlineStr">
        <is>
          <t>Network Director</t>
        </is>
      </c>
    </row>
    <row r="14" ht="20" customHeight="1">
      <c r="A14" s="6" t="inlineStr">
        <is>
          <t>CAP-07</t>
        </is>
      </c>
      <c r="B14" s="6" t="inlineStr">
        <is>
          <t>OJK Regulatory Audit Surprise Drill</t>
        </is>
      </c>
      <c r="C14" s="6" t="inlineStr">
        <is>
          <t>Documentation</t>
        </is>
      </c>
      <c r="D14" s="6" t="inlineStr">
        <is>
          <t>Update regulatory notification templates to comply with new 2026 OJK rules</t>
        </is>
      </c>
      <c r="E14" s="6" t="inlineStr">
        <is>
          <t>P2 - High</t>
        </is>
      </c>
      <c r="F14" s="6" t="inlineStr">
        <is>
          <t>L. Wijaya</t>
        </is>
      </c>
      <c r="G14" s="41" t="inlineStr">
        <is>
          <t>Closed</t>
        </is>
      </c>
      <c r="H14" s="6" t="inlineStr">
        <is>
          <t>2026-08-10</t>
        </is>
      </c>
      <c r="I14" s="6" t="inlineStr">
        <is>
          <t>2026-08-18</t>
        </is>
      </c>
      <c r="J14" s="6" t="inlineStr">
        <is>
          <t>General Counsel</t>
        </is>
      </c>
    </row>
    <row r="15" ht="20" customHeight="1">
      <c r="A15" s="9" t="inlineStr">
        <is>
          <t>CAP-08</t>
        </is>
      </c>
      <c r="B15" s="9" t="inlineStr">
        <is>
          <t>Sudirman Tower High-Rise Evacuation</t>
        </is>
      </c>
      <c r="C15" s="9" t="inlineStr">
        <is>
          <t>Life Safety Hardware</t>
        </is>
      </c>
      <c r="D15" s="9" t="inlineStr">
        <is>
          <t>Install emergency stairwell LED guidance strips and replace megaphone #4</t>
        </is>
      </c>
      <c r="E15" s="9" t="inlineStr">
        <is>
          <t>P3 - Medium</t>
        </is>
      </c>
      <c r="F15" s="9" t="inlineStr">
        <is>
          <t>F. Hakim</t>
        </is>
      </c>
      <c r="G15" s="41" t="inlineStr">
        <is>
          <t>Closed</t>
        </is>
      </c>
      <c r="H15" s="9" t="inlineStr">
        <is>
          <t>2026-07-25</t>
        </is>
      </c>
      <c r="I15" s="9" t="inlineStr">
        <is>
          <t>2026-08-01</t>
        </is>
      </c>
      <c r="J15" s="9" t="inlineStr">
        <is>
          <t>Fire Marshal</t>
        </is>
      </c>
    </row>
    <row r="16" ht="20" customHeight="1">
      <c r="A16" s="6" t="inlineStr">
        <is>
          <t>CAP-09</t>
        </is>
      </c>
      <c r="B16" s="6" t="inlineStr">
        <is>
          <t>Mobile Banking Kubernetes Failover</t>
        </is>
      </c>
      <c r="C16" s="6" t="inlineStr">
        <is>
          <t>Cloud Infrastructure</t>
        </is>
      </c>
      <c r="D16" s="6" t="inlineStr">
        <is>
          <t>Optimize AWS Aurora read-replica promotion script to cut 5 mins latency</t>
        </is>
      </c>
      <c r="E16" s="6" t="inlineStr">
        <is>
          <t>P2 - High</t>
        </is>
      </c>
      <c r="F16" s="6" t="inlineStr">
        <is>
          <t>D. Arifin</t>
        </is>
      </c>
      <c r="G16" s="41" t="inlineStr">
        <is>
          <t>Closed</t>
        </is>
      </c>
      <c r="H16" s="6" t="inlineStr">
        <is>
          <t>2026-09-18</t>
        </is>
      </c>
      <c r="I16" s="6" t="inlineStr">
        <is>
          <t>2026-09-22</t>
        </is>
      </c>
      <c r="J16" s="6" t="inlineStr">
        <is>
          <t>Principal SRE</t>
        </is>
      </c>
    </row>
    <row r="17" ht="20" customHeight="1">
      <c r="A17" s="9" t="inlineStr">
        <is>
          <t>CAP-10</t>
        </is>
      </c>
      <c r="B17" s="9" t="inlineStr">
        <is>
          <t>SWIFT Gateway Sanctions Drill</t>
        </is>
      </c>
      <c r="C17" s="9" t="inlineStr">
        <is>
          <t>Application Logic</t>
        </is>
      </c>
      <c r="D17" s="9" t="inlineStr">
        <is>
          <t>Integrate automated real-time OFAC/UN list sync in isolated DR instance</t>
        </is>
      </c>
      <c r="E17" s="9" t="inlineStr">
        <is>
          <t>P2 - High</t>
        </is>
      </c>
      <c r="F17" s="9" t="inlineStr">
        <is>
          <t>D. Kusuma</t>
        </is>
      </c>
      <c r="G17" s="41" t="inlineStr">
        <is>
          <t>Closed</t>
        </is>
      </c>
      <c r="H17" s="9" t="inlineStr">
        <is>
          <t>2026-08-20</t>
        </is>
      </c>
      <c r="I17" s="9" t="inlineStr">
        <is>
          <t>2026-08-25</t>
        </is>
      </c>
      <c r="J17" s="9" t="inlineStr">
        <is>
          <t>Payments Head</t>
        </is>
      </c>
    </row>
    <row r="18" ht="20" customHeight="1">
      <c r="A18" s="6" t="inlineStr">
        <is>
          <t>CAP-11</t>
        </is>
      </c>
      <c r="B18" s="6" t="inlineStr">
        <is>
          <t>Supply Chain Warehouse Logistics Fire</t>
        </is>
      </c>
      <c r="C18" s="6" t="inlineStr">
        <is>
          <t>Facility Protection</t>
        </is>
      </c>
      <c r="D18" s="6" t="inlineStr">
        <is>
          <t>Install dry-pipe pre-action fire suppression system in rack zone C</t>
        </is>
      </c>
      <c r="E18" s="6" t="inlineStr">
        <is>
          <t>P1 - Critical</t>
        </is>
      </c>
      <c r="F18" s="6" t="inlineStr">
        <is>
          <t>A. Pratama</t>
        </is>
      </c>
      <c r="G18" s="41" t="inlineStr">
        <is>
          <t>Closed</t>
        </is>
      </c>
      <c r="H18" s="6" t="inlineStr">
        <is>
          <t>2026-07-15</t>
        </is>
      </c>
      <c r="I18" s="6" t="inlineStr">
        <is>
          <t>2026-07-22</t>
        </is>
      </c>
      <c r="J18" s="6" t="inlineStr">
        <is>
          <t>Safety Inspector</t>
        </is>
      </c>
    </row>
    <row r="19" ht="20" customHeight="1">
      <c r="A19" s="9" t="inlineStr">
        <is>
          <t>CAP-12</t>
        </is>
      </c>
      <c r="B19" s="9" t="inlineStr">
        <is>
          <t>Executive Satellite Phone Testing</t>
        </is>
      </c>
      <c r="C19" s="9" t="inlineStr">
        <is>
          <t>Hardware Firmware</t>
        </is>
      </c>
      <c r="D19" s="9" t="inlineStr">
        <is>
          <t>Update firmware on Iridium Extreme 9575 sat phone units to fix GPS sync</t>
        </is>
      </c>
      <c r="E19" s="9" t="inlineStr">
        <is>
          <t>P2 - High</t>
        </is>
      </c>
      <c r="F19" s="9" t="inlineStr">
        <is>
          <t>F. Hakim</t>
        </is>
      </c>
      <c r="G19" s="41" t="inlineStr">
        <is>
          <t>Closed</t>
        </is>
      </c>
      <c r="H19" s="9" t="inlineStr">
        <is>
          <t>2026-09-22</t>
        </is>
      </c>
      <c r="I19" s="9" t="inlineStr">
        <is>
          <t>2026-09-25</t>
        </is>
      </c>
      <c r="J19" s="9" t="inlineStr">
        <is>
          <t>Comms Tech</t>
        </is>
      </c>
    </row>
    <row r="20" ht="20" customHeight="1">
      <c r="A20" s="6" t="inlineStr">
        <is>
          <t>CAP-13</t>
        </is>
      </c>
      <c r="B20" s="6" t="inlineStr">
        <is>
          <t>Staff Emergency App Push Delivery</t>
        </is>
      </c>
      <c r="C20" s="6" t="inlineStr">
        <is>
          <t>User Adoption</t>
        </is>
      </c>
      <c r="D20" s="6" t="inlineStr">
        <is>
          <t>Mandate staff mobile app installation on employee BYOD MDM profile</t>
        </is>
      </c>
      <c r="E20" s="6" t="inlineStr">
        <is>
          <t>P3 - Medium</t>
        </is>
      </c>
      <c r="F20" s="6" t="inlineStr">
        <is>
          <t>N. Permata</t>
        </is>
      </c>
      <c r="G20" s="42" t="inlineStr">
        <is>
          <t>In Progress</t>
        </is>
      </c>
      <c r="H20" s="6" t="inlineStr">
        <is>
          <t>2026-11-15</t>
        </is>
      </c>
      <c r="I20" s="6" t="inlineStr">
        <is>
          <t>2026-11-20</t>
        </is>
      </c>
      <c r="J20" s="6" t="inlineStr">
        <is>
          <t>Pending HR Rollout</t>
        </is>
      </c>
    </row>
    <row r="21" ht="20" customHeight="1">
      <c r="A21" s="9" t="inlineStr">
        <is>
          <t>CAP-14</t>
        </is>
      </c>
      <c r="B21" s="9" t="inlineStr">
        <is>
          <t>Datacenter Cooling Water Chiller Loop</t>
        </is>
      </c>
      <c r="C21" s="9" t="inlineStr">
        <is>
          <t>Facility Maintenance</t>
        </is>
      </c>
      <c r="D21" s="9" t="inlineStr">
        <is>
          <t>Clean sediment in secondary cooling tower heat exchanger at Cikarang DC</t>
        </is>
      </c>
      <c r="E21" s="9" t="inlineStr">
        <is>
          <t>P2 - High</t>
        </is>
      </c>
      <c r="F21" s="9" t="inlineStr">
        <is>
          <t>K. Sudirman</t>
        </is>
      </c>
      <c r="G21" s="41" t="inlineStr">
        <is>
          <t>Closed</t>
        </is>
      </c>
      <c r="H21" s="9" t="inlineStr">
        <is>
          <t>2026-08-05</t>
        </is>
      </c>
      <c r="I21" s="9" t="inlineStr">
        <is>
          <t>2026-08-12</t>
        </is>
      </c>
      <c r="J21" s="9" t="inlineStr">
        <is>
          <t>HVAC Engineer</t>
        </is>
      </c>
    </row>
    <row r="22" ht="20" customHeight="1">
      <c r="A22" s="6" t="inlineStr">
        <is>
          <t>CAP-15</t>
        </is>
      </c>
      <c r="B22" s="6" t="inlineStr">
        <is>
          <t>Enterprise Active Directory Recovery</t>
        </is>
      </c>
      <c r="C22" s="6" t="inlineStr">
        <is>
          <t>Backup Automation</t>
        </is>
      </c>
      <c r="D22" s="6" t="inlineStr">
        <is>
          <t>Automate AD tombstone re-animation verification via PowerShell test harness</t>
        </is>
      </c>
      <c r="E22" s="6" t="inlineStr">
        <is>
          <t>P2 - High</t>
        </is>
      </c>
      <c r="F22" s="6" t="inlineStr">
        <is>
          <t>W. Hartono</t>
        </is>
      </c>
      <c r="G22" s="41" t="inlineStr">
        <is>
          <t>Closed</t>
        </is>
      </c>
      <c r="H22" s="6" t="inlineStr">
        <is>
          <t>2026-09-08</t>
        </is>
      </c>
      <c r="I22" s="6" t="inlineStr">
        <is>
          <t>2026-09-14</t>
        </is>
      </c>
      <c r="J22" s="6" t="inlineStr">
        <is>
          <t>Lead Identity Arch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4" t="inlineStr">
        <is>
          <t>🏆 ISO 22301 STRATEGIC BCMS AUDIT &amp; COMPLIANCE SCORECARD</t>
        </is>
      </c>
    </row>
    <row r="2">
      <c r="A2" s="2" t="inlineStr">
        <is>
          <t>Independent internal audit evaluation aligned to ISO 22301:2019 Clauses 4 through 10.</t>
        </is>
      </c>
    </row>
    <row r="4" ht="18" customHeight="1">
      <c r="A4" s="74" t="inlineStr">
        <is>
          <t>OVERALL ISO 22301 READINESS</t>
        </is>
      </c>
      <c r="D4" s="74" t="inlineStr">
        <is>
          <t>CERTIFICATION STATUS</t>
        </is>
      </c>
      <c r="F4" s="74" t="inlineStr">
        <is>
          <t>NEXT EXTERNAL SURVEILLANCE</t>
        </is>
      </c>
    </row>
    <row r="5" ht="24" customHeight="1">
      <c r="A5" s="75">
        <f>E17/100</f>
        <v/>
      </c>
      <c r="D5" s="76">
        <f>IF(A5&gt;=0.9,"CERTIFIED &amp; COMPLIANT","ACTION REQUIRED")</f>
        <v/>
      </c>
      <c r="F5" s="77" t="inlineStr">
        <is>
          <t>2027-04-15 (BSI Group)</t>
        </is>
      </c>
    </row>
    <row r="7" ht="24" customHeight="1">
      <c r="A7" s="3" t="inlineStr">
        <is>
          <t>CLAUSE</t>
        </is>
      </c>
      <c r="B7" s="3" t="inlineStr">
        <is>
          <t>ISO 22301 STANDARD DOMAIN</t>
        </is>
      </c>
      <c r="C7" s="3" t="inlineStr">
        <is>
          <t>DOMAIN 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AUDITOR FINDINGS</t>
        </is>
      </c>
    </row>
    <row r="8" ht="20" customHeight="1">
      <c r="A8" s="78" t="inlineStr">
        <is>
          <t>Clause 4</t>
        </is>
      </c>
      <c r="B8" s="5" t="inlineStr">
        <is>
          <t>Context of the Organization &amp; Scope</t>
        </is>
      </c>
      <c r="C8" s="79" t="n">
        <v>10</v>
      </c>
      <c r="D8" s="80" t="n">
        <v>95</v>
      </c>
      <c r="E8" s="80" t="n">
        <v>96</v>
      </c>
      <c r="F8" s="81">
        <f>C8*E8/100</f>
        <v/>
      </c>
      <c r="G8" s="41">
        <f>IF(E8&gt;=90,"Exemplary",IF(E8&gt;=80,"Compliant","Action Required"))</f>
        <v/>
      </c>
      <c r="H8" s="6" t="inlineStr">
        <is>
          <t>All business units, cloud instances, and regional hubs fully scoped.</t>
        </is>
      </c>
    </row>
    <row r="9" ht="20" customHeight="1">
      <c r="A9" s="82" t="inlineStr">
        <is>
          <t>Clause 5</t>
        </is>
      </c>
      <c r="B9" s="8" t="inlineStr">
        <is>
          <t>Leadership &amp; Executive Commitment</t>
        </is>
      </c>
      <c r="C9" s="83" t="n">
        <v>15</v>
      </c>
      <c r="D9" s="84" t="n">
        <v>95</v>
      </c>
      <c r="E9" s="84" t="n">
        <v>98</v>
      </c>
      <c r="F9" s="85">
        <f>C9*E9/100</f>
        <v/>
      </c>
      <c r="G9" s="41">
        <f>IF(E9&gt;=90,"Exemplary",IF(E9&gt;=80,"Compliant","Action Required"))</f>
        <v/>
      </c>
      <c r="H9" s="9" t="inlineStr">
        <is>
          <t>Board-level crisis charter signed; Gold Command drills sponsored.</t>
        </is>
      </c>
    </row>
    <row r="10" ht="20" customHeight="1">
      <c r="A10" s="78" t="inlineStr">
        <is>
          <t>Clause 6</t>
        </is>
      </c>
      <c r="B10" s="5" t="inlineStr">
        <is>
          <t>Planning &amp; Risk Assessment (BIA)</t>
        </is>
      </c>
      <c r="C10" s="79" t="n">
        <v>15</v>
      </c>
      <c r="D10" s="80" t="n">
        <v>90</v>
      </c>
      <c r="E10" s="80" t="n">
        <v>94</v>
      </c>
      <c r="F10" s="81">
        <f>C10*E10/100</f>
        <v/>
      </c>
      <c r="G10" s="41">
        <f>IF(E10&gt;=90,"Exemplary",IF(E10&gt;=80,"Compliant","Action Required"))</f>
        <v/>
      </c>
      <c r="H10" s="6" t="inlineStr">
        <is>
          <t>BIA updated quarterly; all Tier 0/1 process RTO/RPO models verified.</t>
        </is>
      </c>
    </row>
    <row r="11" ht="20" customHeight="1">
      <c r="A11" s="82" t="inlineStr">
        <is>
          <t>Clause 7</t>
        </is>
      </c>
      <c r="B11" s="8" t="inlineStr">
        <is>
          <t>Support, Competence &amp; Resources</t>
        </is>
      </c>
      <c r="C11" s="83" t="n">
        <v>10</v>
      </c>
      <c r="D11" s="84" t="n">
        <v>90</v>
      </c>
      <c r="E11" s="84" t="n">
        <v>91</v>
      </c>
      <c r="F11" s="85">
        <f>C11*E11/100</f>
        <v/>
      </c>
      <c r="G11" s="41">
        <f>IF(E11&gt;=90,"Exemplary",IF(E11&gt;=80,"Compliant","Action Required"))</f>
        <v/>
      </c>
      <c r="H11" s="9" t="inlineStr">
        <is>
          <t>Satellite comms procured; training certifications up-to-date across squads.</t>
        </is>
      </c>
    </row>
    <row r="12" ht="20" customHeight="1">
      <c r="A12" s="78" t="inlineStr">
        <is>
          <t>Clause 8</t>
        </is>
      </c>
      <c r="B12" s="5" t="inlineStr">
        <is>
          <t>Operation, Crisis Response &amp; WAR</t>
        </is>
      </c>
      <c r="C12" s="79" t="n">
        <v>25</v>
      </c>
      <c r="D12" s="80" t="n">
        <v>95</v>
      </c>
      <c r="E12" s="80" t="n">
        <v>95</v>
      </c>
      <c r="F12" s="81">
        <f>C12*E12/100</f>
        <v/>
      </c>
      <c r="G12" s="41">
        <f>IF(E12&gt;=90,"Exemplary",IF(E12&gt;=80,"Compliant","Action Required"))</f>
        <v/>
      </c>
      <c r="H12" s="6" t="inlineStr">
        <is>
          <t>WAR sites verified with 100% seat fit-out; generator autonomy tested.</t>
        </is>
      </c>
    </row>
    <row r="13" ht="20" customHeight="1">
      <c r="A13" s="82" t="inlineStr">
        <is>
          <t>Clause 9</t>
        </is>
      </c>
      <c r="B13" s="8" t="inlineStr">
        <is>
          <t>Performance Evaluation &amp; Exercises</t>
        </is>
      </c>
      <c r="C13" s="83" t="n">
        <v>15</v>
      </c>
      <c r="D13" s="84" t="n">
        <v>90</v>
      </c>
      <c r="E13" s="84" t="n">
        <v>93</v>
      </c>
      <c r="F13" s="85">
        <f>C13*E13/100</f>
        <v/>
      </c>
      <c r="G13" s="41">
        <f>IF(E13&gt;=90,"Exemplary",IF(E13&gt;=80,"Compliant","Action Required"))</f>
        <v/>
      </c>
      <c r="H13" s="9" t="inlineStr">
        <is>
          <t>15 enterprise drills conducted with mass emergency notification platform.</t>
        </is>
      </c>
    </row>
    <row r="14" ht="20" customHeight="1">
      <c r="A14" s="78" t="inlineStr">
        <is>
          <t>Clause 10</t>
        </is>
      </c>
      <c r="B14" s="5" t="inlineStr">
        <is>
          <t>Continual Improvement &amp; Remediation</t>
        </is>
      </c>
      <c r="C14" s="79" t="n">
        <v>10</v>
      </c>
      <c r="D14" s="80" t="n">
        <v>90</v>
      </c>
      <c r="E14" s="80" t="n">
        <v>92</v>
      </c>
      <c r="F14" s="81">
        <f>C14*E14/100</f>
        <v/>
      </c>
      <c r="G14" s="41">
        <f>IF(E14&gt;=90,"Exemplary",IF(E14&gt;=80,"Compliant","Action Required"))</f>
        <v/>
      </c>
      <c r="H14" s="6" t="inlineStr">
        <is>
          <t>Closed 13 of 15 after action items; CAP verified by internal audit team.</t>
        </is>
      </c>
    </row>
    <row r="17" ht="24" customHeight="1">
      <c r="A17" s="86" t="inlineStr"/>
      <c r="B17" s="87" t="inlineStr">
        <is>
          <t>TOTAL WEIGHTED MATURITY INDEX</t>
        </is>
      </c>
      <c r="C17" s="88">
        <f>SUM(C8:C14)</f>
        <v/>
      </c>
      <c r="D17" s="86" t="inlineStr"/>
      <c r="E17" s="89">
        <f>SUM(F8:F14)</f>
        <v/>
      </c>
      <c r="F17" s="86" t="inlineStr"/>
      <c r="G17" s="90" t="inlineStr">
        <is>
          <t>Exemplary</t>
        </is>
      </c>
      <c r="H17" s="91" t="inlineStr">
        <is>
          <t>Audit rating: Grade A+ (Full ISO 22301:2019 Accreditation Maintained)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2026-10-15T14:37:22Z</dcterms:created>
  <dcterms:modified xsi:type="dcterms:W3CDTF">2026-10-18T14:35:49Z</dcterms:modified>
</cp:coreProperties>
</file>