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EA Dashboard" sheetId="2" state="visible" r:id="rId2"/>
    <sheet name="Application Portfolio (APM)" sheetId="3" state="visible" r:id="rId3"/>
    <sheet name="TIME Framework Analysis" sheetId="4" state="visible" r:id="rId4"/>
    <sheet name="Tech Stack &amp; EOL Lifecycle" sheetId="5" state="visible" r:id="rId5"/>
    <sheet name="Architecture Review (ARB)" sheetId="6" state="visible" r:id="rId6"/>
    <sheet name="API &amp; Integration Matrix" sheetId="7" state="visible" r:id="rId7"/>
    <sheet name="Cloud Migration (6Rs)" sheetId="8" state="visible" r:id="rId8"/>
    <sheet name="Technical Debt Valuation" sheetId="9" state="visible" r:id="rId9"/>
    <sheet name="Microservices &amp; Monoliths" sheetId="10" state="visible" r:id="rId10"/>
    <sheet name="Data Architecture Topology" sheetId="11" state="visible" r:id="rId11"/>
    <sheet name="Inter-System Dependencies" sheetId="12" state="visible" r:id="rId12"/>
    <sheet name="EA Standards &amp; Guardrails" sheetId="13" state="visible" r:id="rId13"/>
    <sheet name="Strategic EA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0.0%"/>
    <numFmt numFmtId="166" formatCode="0.0&quot; / 5.0&quot;"/>
    <numFmt numFmtId="167" formatCode="0.0"/>
    <numFmt numFmtId="168" formatCode="0.0&quot;%&quot;"/>
    <numFmt numFmtId="169" formatCode="#,##0.0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284C7"/>
      <sz val="9"/>
    </font>
    <font>
      <name val="Calibri"/>
      <b val="1"/>
      <color rgb="00166534"/>
      <sz val="9"/>
    </font>
    <font>
      <name val="Calibri"/>
      <b val="1"/>
      <color rgb="000284C7"/>
      <sz val="8"/>
    </font>
    <font>
      <name val="Calibri"/>
      <b val="1"/>
      <color rgb="000F172A"/>
      <sz val="16"/>
    </font>
    <font>
      <name val="Calibri"/>
      <b val="1"/>
      <color rgb="002563EB"/>
      <sz val="8"/>
    </font>
    <font>
      <name val="Calibri"/>
      <b val="1"/>
      <color rgb="00D97706"/>
      <sz val="8"/>
    </font>
    <font>
      <name val="Calibri"/>
      <b val="1"/>
      <color rgb="00059669"/>
      <sz val="8"/>
    </font>
    <font>
      <name val="Calibri"/>
      <b val="1"/>
      <color rgb="00E11D48"/>
      <sz val="8"/>
    </font>
    <font>
      <name val="Calibri"/>
      <b val="1"/>
      <color rgb="000F172A"/>
      <sz val="10"/>
    </font>
    <font>
      <name val="Calibri"/>
      <b val="1"/>
      <color rgb="00FFFFFF"/>
      <sz val="8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b val="1"/>
      <color rgb="000F172A"/>
      <sz val="11"/>
    </font>
    <font>
      <name val="Calibri"/>
      <b val="1"/>
      <color rgb="0092400E"/>
      <sz val="9"/>
    </font>
    <font>
      <name val="Calibri"/>
      <b val="1"/>
      <color rgb="00000000"/>
      <sz val="9"/>
    </font>
    <font>
      <name val="Calibri"/>
      <b val="1"/>
      <color rgb="00991B1B"/>
      <sz val="9"/>
    </font>
    <font>
      <name val="Calibri"/>
      <b val="1"/>
      <color rgb="000284C7"/>
      <sz val="11"/>
    </font>
    <font>
      <name val="Calibri"/>
      <b val="1"/>
      <color rgb="002563EB"/>
      <sz val="11"/>
    </font>
    <font>
      <name val="Calibri"/>
      <b val="1"/>
      <color rgb="00059669"/>
      <sz val="9"/>
    </font>
    <font>
      <name val="Calibri"/>
      <color rgb="00475569"/>
      <sz val="9"/>
    </font>
    <font>
      <name val="Calibri"/>
      <b val="1"/>
      <color rgb="00E11D48"/>
      <sz val="9"/>
    </font>
    <font>
      <name val="Calibri"/>
      <b val="1"/>
      <color rgb="00000000"/>
      <sz val="10"/>
    </font>
    <font>
      <name val="Calibri"/>
      <b val="1"/>
      <color rgb="00059669"/>
      <sz val="12"/>
    </font>
    <font>
      <name val="Calibri"/>
      <b val="1"/>
      <color rgb="0000F5D4"/>
      <sz val="11"/>
    </font>
    <font>
      <name val="Calibri"/>
      <color rgb="00E2E8F0"/>
      <sz val="9"/>
    </font>
  </fonts>
  <fills count="1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369A1"/>
        <bgColor rgb="000369A1"/>
      </patternFill>
    </fill>
    <fill>
      <patternFill patternType="solid">
        <fgColor rgb="00F0F9FF"/>
        <bgColor rgb="00F0F9FF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ECFDF5"/>
        <bgColor rgb="00ECFDF5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DCFCE7"/>
        <bgColor rgb="00DCFCE7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7">
    <border>
      <left/>
      <right/>
      <top/>
      <bottom/>
      <diagonal/>
    </border>
    <border>
      <left style="thin">
        <color rgb="000284C7"/>
      </left>
      <right style="thin">
        <color rgb="000284C7"/>
      </right>
      <top style="thin">
        <color rgb="000284C7"/>
      </top>
      <bottom style="thin">
        <color rgb="000284C7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284C7"/>
      </top>
      <bottom style="thin">
        <color rgb="00CBD5E1"/>
      </bottom>
    </border>
    <border>
      <left/>
      <right/>
      <top style="medium">
        <color rgb="000284C7"/>
      </top>
      <bottom/>
      <diagonal/>
    </border>
    <border>
      <left/>
      <right style="thin">
        <color rgb="00CBD5E1"/>
      </right>
      <top style="medium">
        <color rgb="000284C7"/>
      </top>
      <bottom/>
      <diagonal/>
    </border>
    <border>
      <left/>
      <right/>
      <top style="medium">
        <color rgb="000284C7"/>
      </top>
      <bottom style="thin">
        <color rgb="00CBD5E1"/>
      </bottom>
      <diagonal/>
    </border>
    <border>
      <left/>
      <right style="thin">
        <color rgb="00CBD5E1"/>
      </right>
      <top style="medium">
        <color rgb="000284C7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97706"/>
      </top>
      <bottom style="thin">
        <color rgb="00CBD5E1"/>
      </bottom>
    </border>
    <border>
      <left/>
      <right/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/>
      <diagonal/>
    </border>
    <border>
      <left/>
      <right/>
      <top style="medium">
        <color rgb="00D97706"/>
      </top>
      <bottom style="thin">
        <color rgb="00CBD5E1"/>
      </bottom>
      <diagonal/>
    </border>
    <border>
      <left/>
      <right style="thin">
        <color rgb="00CBD5E1"/>
      </right>
      <top style="medium">
        <color rgb="00D9770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59669"/>
      </top>
      <bottom style="thin">
        <color rgb="00CBD5E1"/>
      </bottom>
    </border>
    <border>
      <left/>
      <right/>
      <top style="medium">
        <color rgb="00059669"/>
      </top>
      <bottom/>
      <diagonal/>
    </border>
    <border>
      <left/>
      <right style="thin">
        <color rgb="00CBD5E1"/>
      </right>
      <top style="medium">
        <color rgb="00059669"/>
      </top>
      <bottom/>
      <diagonal/>
    </border>
    <border>
      <left/>
      <right/>
      <top style="medium">
        <color rgb="00059669"/>
      </top>
      <bottom style="thin">
        <color rgb="00CBD5E1"/>
      </bottom>
      <diagonal/>
    </border>
    <border>
      <left/>
      <right style="thin">
        <color rgb="00CBD5E1"/>
      </right>
      <top style="medium">
        <color rgb="00059669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11D48"/>
      </top>
      <bottom style="thin">
        <color rgb="00CBD5E1"/>
      </bottom>
    </border>
    <border>
      <left/>
      <right/>
      <top style="medium">
        <color rgb="00E11D48"/>
      </top>
      <bottom/>
      <diagonal/>
    </border>
    <border>
      <left/>
      <right style="thin">
        <color rgb="00CBD5E1"/>
      </right>
      <top style="medium">
        <color rgb="00E11D48"/>
      </top>
      <bottom/>
      <diagonal/>
    </border>
    <border>
      <left/>
      <right/>
      <top style="medium">
        <color rgb="00E11D48"/>
      </top>
      <bottom style="thin">
        <color rgb="00CBD5E1"/>
      </bottom>
      <diagonal/>
    </border>
    <border>
      <left/>
      <right style="thin">
        <color rgb="00CBD5E1"/>
      </right>
      <top style="medium">
        <color rgb="00E11D48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9" fillId="5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0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1" fillId="7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" fontId="8" fillId="4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8" fillId="5" borderId="3" applyAlignment="1" pivotButton="0" quotePrefix="0" xfId="0">
      <alignment horizontal="center" vertical="center"/>
    </xf>
    <xf numFmtId="1" fontId="8" fillId="6" borderId="3" applyAlignment="1" pivotButton="0" quotePrefix="0" xfId="0">
      <alignment horizontal="center" vertical="center"/>
    </xf>
    <xf numFmtId="165" fontId="8" fillId="7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2" fillId="8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0" fontId="7" fillId="5" borderId="4" applyAlignment="1" pivotButton="0" quotePrefix="0" xfId="0">
      <alignment horizontal="center" vertical="center"/>
    </xf>
    <xf numFmtId="164" fontId="8" fillId="8" borderId="3" applyAlignment="1" pivotButton="0" quotePrefix="0" xfId="0">
      <alignment horizontal="center" vertical="center"/>
    </xf>
    <xf numFmtId="166" fontId="8" fillId="5" borderId="3" applyAlignment="1" pivotButton="0" quotePrefix="0" xfId="0">
      <alignment horizontal="center" vertical="center"/>
    </xf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left" vertical="center"/>
    </xf>
    <xf numFmtId="1" fontId="16" fillId="0" borderId="2" applyAlignment="1" pivotButton="0" quotePrefix="0" xfId="0">
      <alignment horizontal="left" vertical="center"/>
    </xf>
    <xf numFmtId="0" fontId="17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18" fillId="9" borderId="2" applyAlignment="1" pivotButton="0" quotePrefix="0" xfId="0">
      <alignment horizontal="center" vertical="center"/>
    </xf>
    <xf numFmtId="164" fontId="19" fillId="0" borderId="2" applyAlignment="1" pivotButton="0" quotePrefix="0" xfId="0">
      <alignment horizontal="right" vertical="center"/>
    </xf>
    <xf numFmtId="0" fontId="20" fillId="10" borderId="2" applyAlignment="1" pivotButton="0" quotePrefix="0" xfId="0">
      <alignment horizontal="center" vertical="center"/>
    </xf>
    <xf numFmtId="0" fontId="6" fillId="11" borderId="2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 indent="1"/>
    </xf>
    <xf numFmtId="0" fontId="21" fillId="0" borderId="0" pivotButton="0" quotePrefix="0" xfId="0"/>
    <xf numFmtId="164" fontId="22" fillId="0" borderId="0" pivotButton="0" quotePrefix="0" xfId="0"/>
    <xf numFmtId="0" fontId="19" fillId="0" borderId="2" applyAlignment="1" pivotButton="0" quotePrefix="0" xfId="0">
      <alignment horizontal="center" vertical="center"/>
    </xf>
    <xf numFmtId="164" fontId="23" fillId="0" borderId="2" applyAlignment="1" pivotButton="0" quotePrefix="0" xfId="0">
      <alignment horizontal="right" vertical="center"/>
    </xf>
    <xf numFmtId="0" fontId="24" fillId="12" borderId="2" applyAlignment="1" pivotButton="0" quotePrefix="0" xfId="0">
      <alignment horizontal="center" vertical="center"/>
    </xf>
    <xf numFmtId="0" fontId="23" fillId="0" borderId="2" applyAlignment="1" pivotButton="0" quotePrefix="0" xfId="0">
      <alignment horizontal="center" vertical="center"/>
    </xf>
    <xf numFmtId="165" fontId="19" fillId="0" borderId="2" applyAlignment="1" pivotButton="0" quotePrefix="0" xfId="0">
      <alignment horizontal="center" vertical="center"/>
    </xf>
    <xf numFmtId="164" fontId="25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/>
    </xf>
    <xf numFmtId="167" fontId="23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vertical="center"/>
    </xf>
    <xf numFmtId="165" fontId="26" fillId="0" borderId="0" applyAlignment="1" pivotButton="0" quotePrefix="0" xfId="0">
      <alignment horizontal="center" vertical="center"/>
    </xf>
    <xf numFmtId="167" fontId="27" fillId="0" borderId="0" applyAlignment="1" pivotButton="0" quotePrefix="0" xfId="0">
      <alignment horizontal="center" vertical="center"/>
    </xf>
    <xf numFmtId="0" fontId="28" fillId="0" borderId="0" pivotButton="0" quotePrefix="0" xfId="0"/>
    <xf numFmtId="0" fontId="3" fillId="13" borderId="36" applyAlignment="1" pivotButton="0" quotePrefix="0" xfId="0">
      <alignment horizontal="center" vertical="center"/>
    </xf>
    <xf numFmtId="0" fontId="29" fillId="14" borderId="36" applyAlignment="1" pivotButton="0" quotePrefix="0" xfId="0">
      <alignment horizontal="center" vertical="center"/>
    </xf>
    <xf numFmtId="168" fontId="3" fillId="14" borderId="36" applyAlignment="1" pivotButton="0" quotePrefix="0" xfId="0">
      <alignment horizontal="right" vertical="center"/>
    </xf>
    <xf numFmtId="0" fontId="29" fillId="14" borderId="36" applyAlignment="1" pivotButton="0" quotePrefix="0" xfId="0">
      <alignment horizontal="left" vertical="center"/>
    </xf>
    <xf numFmtId="167" fontId="3" fillId="14" borderId="36" applyAlignment="1" pivotButton="0" quotePrefix="0" xfId="0">
      <alignment horizontal="right" vertical="center"/>
    </xf>
    <xf numFmtId="3" fontId="3" fillId="14" borderId="36" applyAlignment="1" pivotButton="0" quotePrefix="0" xfId="0">
      <alignment horizontal="right" vertical="center"/>
    </xf>
    <xf numFmtId="169" fontId="3" fillId="14" borderId="36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Applications by Gartner TIME Strategy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EA Dashboard'!B13</f>
            </strRef>
          </tx>
          <spPr>
            <a:ln>
              <a:prstDash val="solid"/>
            </a:ln>
          </spPr>
          <cat>
            <numRef>
              <f>'Executive EA Dashboard'!$A$14:$A$17</f>
            </numRef>
          </cat>
          <val>
            <numRef>
              <f>'Executive EA Dashboard'!$B$14:$B$17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Number of Applications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Cloud Migration 6R Strategy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EA Dashboard'!H13</f>
            </strRef>
          </tx>
          <spPr>
            <a:ln>
              <a:prstDash val="solid"/>
            </a:ln>
          </spPr>
          <cat>
            <numRef>
              <f>'Executive EA Dashboard'!$G$14:$G$17</f>
            </numRef>
          </cat>
          <val>
            <numRef>
              <f>'Executive EA Dashboard'!$H$14:$H$17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Cloud Migration Velocity &amp; Legacy Tech Debt Reduction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EA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EA Dashboard'!$B$50:$B$55</f>
            </numRef>
          </cat>
          <val>
            <numRef>
              <f>'Executive EA Dashboard'!$C$50:$C$55</f>
            </numRef>
          </val>
        </ser>
        <ser>
          <idx val="1"/>
          <order val="1"/>
          <tx>
            <strRef>
              <f>'Executive EA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EA Dashboard'!$B$50:$B$55</f>
            </numRef>
          </cat>
          <val>
            <numRef>
              <f>'Executive EA Dashboard'!$D$50:$D$55</f>
            </numRef>
          </val>
        </ser>
        <ser>
          <idx val="2"/>
          <order val="2"/>
          <tx>
            <strRef>
              <f>'Executive EA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EA Dashboard'!$B$50:$B$55</f>
            </numRef>
          </cat>
          <val>
            <numRef>
              <f>'Executive EA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Architecture (TOGAF) Modernization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EA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EA Dashboard'!$G$50:$G$55</f>
            </numRef>
          </cat>
          <val>
            <numRef>
              <f>'Executive EA Dashboard'!$H$50:$H$55</f>
            </numRef>
          </val>
        </ser>
        <ser>
          <idx val="1"/>
          <order val="1"/>
          <tx>
            <strRef>
              <f>'Executive EA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EA Dashboard'!$G$50:$G$55</f>
            </numRef>
          </cat>
          <val>
            <numRef>
              <f>'Executive EA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Enterprise Application Portfolio Modernization Profile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EA Dashboard'!C73</f>
            </strRef>
          </tx>
          <spPr>
            <a:ln>
              <a:prstDash val="solid"/>
            </a:ln>
          </spPr>
          <cat>
            <numRef>
              <f>'Executive EA Dashboard'!$B$74:$B$79</f>
            </numRef>
          </cat>
          <val>
            <numRef>
              <f>'Executive EA Dashboard'!$C$74:$C$79</f>
            </numRef>
          </val>
        </ser>
        <ser>
          <idx val="1"/>
          <order val="1"/>
          <tx>
            <strRef>
              <f>'Executive EA Dashboard'!D73</f>
            </strRef>
          </tx>
          <spPr>
            <a:ln>
              <a:prstDash val="solid"/>
            </a:ln>
          </spPr>
          <cat>
            <numRef>
              <f>'Executive EA Dashboard'!$B$74:$B$79</f>
            </numRef>
          </cat>
          <val>
            <numRef>
              <f>'Executive EA Dashboard'!$D$74:$D$79</f>
            </numRef>
          </val>
        </ser>
        <ser>
          <idx val="2"/>
          <order val="2"/>
          <tx>
            <strRef>
              <f>'Executive EA Dashboard'!E73</f>
            </strRef>
          </tx>
          <spPr>
            <a:ln>
              <a:prstDash val="solid"/>
            </a:ln>
          </spPr>
          <cat>
            <numRef>
              <f>'Executive EA Dashboard'!$B$74:$B$79</f>
            </numRef>
          </cat>
          <val>
            <numRef>
              <f>'Executive EA Dashboard'!$E$74:$E$79</f>
            </numRef>
          </val>
        </ser>
        <ser>
          <idx val="3"/>
          <order val="3"/>
          <tx>
            <strRef>
              <f>'Executive EA Dashboard'!F73</f>
            </strRef>
          </tx>
          <spPr>
            <a:ln>
              <a:prstDash val="solid"/>
            </a:ln>
          </spPr>
          <cat>
            <numRef>
              <f>'Executive EA Dashboard'!$B$74:$B$79</f>
            </numRef>
          </cat>
          <val>
            <numRef>
              <f>'Executive EA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System Technical Debt (k USD) vs Business Criticality Tier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EA Dashboard'!H73</f>
            </strRef>
          </tx>
          <spPr>
            <a:ln>
              <a:prstDash val="solid"/>
            </a:ln>
          </spPr>
          <cat>
            <numRef>
              <f>'Executive EA Dashboard'!$G$74:$G$79</f>
            </numRef>
          </cat>
          <val>
            <numRef>
              <f>'Executive EA Dashboard'!$H$74:$H$79</f>
            </numRef>
          </val>
        </ser>
        <ser>
          <idx val="1"/>
          <order val="1"/>
          <tx>
            <strRef>
              <f>'Executive EA Dashboard'!I73</f>
            </strRef>
          </tx>
          <spPr>
            <a:ln>
              <a:prstDash val="solid"/>
            </a:ln>
          </spPr>
          <cat>
            <numRef>
              <f>'Executive EA Dashboard'!$G$74:$G$79</f>
            </numRef>
          </cat>
          <val>
            <numRef>
              <f>'Executive EA Dashboard'!$I$74:$I$79</f>
            </numRef>
          </val>
        </ser>
        <ser>
          <idx val="2"/>
          <order val="2"/>
          <tx>
            <strRef>
              <f>'Executive EA Dashboard'!J73</f>
            </strRef>
          </tx>
          <spPr>
            <a:ln>
              <a:prstDash val="solid"/>
            </a:ln>
          </spPr>
          <cat>
            <numRef>
              <f>'Executive EA Dashboard'!$G$74:$G$79</f>
            </numRef>
          </cat>
          <val>
            <numRef>
              <f>'Executive EA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18</row>
      <rowOff>0</rowOff>
    </from>
    <ext cx="432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6" customWidth="1" min="3" max="3"/>
    <col width="46" customWidth="1" min="4" max="4"/>
    <col width="26" customWidth="1" min="5" max="5"/>
  </cols>
  <sheetData>
    <row r="1" ht="35" customHeight="1">
      <c r="A1" s="1" t="inlineStr">
        <is>
          <t>🏛️ ENTERPRISE ARCHITECTURE (EA) &amp; LEGACY MODERNIZATION DASHBOARD</t>
        </is>
      </c>
    </row>
    <row r="2">
      <c r="A2" s="2" t="inlineStr">
        <is>
          <t>Application Portfolio Management (APM), Gartner TIME model, tech stack lifecycle, and cloud migration governance.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EA Dashboard</t>
        </is>
      </c>
      <c r="C5" s="6" t="inlineStr">
        <is>
          <t>Executive Architecture Command</t>
        </is>
      </c>
      <c r="D5" s="6" t="inlineStr">
        <is>
          <t>Application Portfolio, TIME Model Split, Tech Debt Drag, Cloud %</t>
        </is>
      </c>
      <c r="E5" s="7" t="inlineStr">
        <is>
          <t>100% Dynamic Formula Driven</t>
        </is>
      </c>
    </row>
    <row r="6" ht="20" customHeight="1">
      <c r="A6" s="4" t="n">
        <v>2</v>
      </c>
      <c r="B6" s="5" t="inlineStr">
        <is>
          <t>Application Portfolio (APM)</t>
        </is>
      </c>
      <c r="C6" s="6" t="inlineStr">
        <is>
          <t>Enterprise Application Inventory</t>
        </is>
      </c>
      <c r="D6" s="6" t="inlineStr">
        <is>
          <t>Business Value vs Technical Fit, Annual Run Cost, TIME Strategy</t>
        </is>
      </c>
      <c r="E6" s="7" t="inlineStr">
        <is>
          <t>Formula Driven Recommendations</t>
        </is>
      </c>
    </row>
    <row r="7" ht="20" customHeight="1">
      <c r="A7" s="4" t="n">
        <v>3</v>
      </c>
      <c r="B7" s="5" t="inlineStr">
        <is>
          <t>TIME Framework Analysis</t>
        </is>
      </c>
      <c r="C7" s="6" t="inlineStr">
        <is>
          <t>Gartner TIME Categorization</t>
        </is>
      </c>
      <c r="D7" s="6" t="inlineStr">
        <is>
          <t>Tolerate, Invest, Migrate, Eliminate Run Costs ($) and Roadmaps</t>
        </is>
      </c>
      <c r="E7" s="7" t="inlineStr">
        <is>
          <t>Financial Aggregations</t>
        </is>
      </c>
    </row>
    <row r="8" ht="20" customHeight="1">
      <c r="A8" s="4" t="n">
        <v>4</v>
      </c>
      <c r="B8" s="5" t="inlineStr">
        <is>
          <t>Tech Stack &amp; EOL Lifecycle</t>
        </is>
      </c>
      <c r="C8" s="6" t="inlineStr">
        <is>
          <t>Technology Component Obsolescence</t>
        </is>
      </c>
      <c r="D8" s="6" t="inlineStr">
        <is>
          <t>Framework EOL Dates, Days to Deprecation, Upgrade Complexity</t>
        </is>
      </c>
      <c r="E8" s="7" t="inlineStr">
        <is>
          <t>Automated EOL Warning Flags</t>
        </is>
      </c>
    </row>
    <row r="9" ht="20" customHeight="1">
      <c r="A9" s="4" t="n">
        <v>5</v>
      </c>
      <c r="B9" s="5" t="inlineStr">
        <is>
          <t>Architecture Review (ARB)</t>
        </is>
      </c>
      <c r="C9" s="6" t="inlineStr">
        <is>
          <t>ARB Governance &amp; Submissions</t>
        </is>
      </c>
      <c r="D9" s="6" t="inlineStr">
        <is>
          <t>Solution Blueprints, Review Decisions, Architectural Debt Conditions</t>
        </is>
      </c>
      <c r="E9" s="7" t="inlineStr">
        <is>
          <t>Approval RAG Tracking</t>
        </is>
      </c>
    </row>
    <row r="10" ht="20" customHeight="1">
      <c r="A10" s="4" t="n">
        <v>6</v>
      </c>
      <c r="B10" s="5" t="inlineStr">
        <is>
          <t>API &amp; Integration Matrix</t>
        </is>
      </c>
      <c r="C10" s="6" t="inlineStr">
        <is>
          <t>System Integration Topology</t>
        </is>
      </c>
      <c r="D10" s="6" t="inlineStr">
        <is>
          <t>REST, gRPC, Event Brokers, Reusability Scores, Data Sensitivity</t>
        </is>
      </c>
      <c r="E10" s="7" t="inlineStr">
        <is>
          <t>Reusability Index</t>
        </is>
      </c>
    </row>
    <row r="11" ht="20" customHeight="1">
      <c r="A11" s="4" t="n">
        <v>7</v>
      </c>
      <c r="B11" s="5" t="inlineStr">
        <is>
          <t>Cloud Migration (6Rs)</t>
        </is>
      </c>
      <c r="C11" s="6" t="inlineStr">
        <is>
          <t>Cloud Modernization Strategy</t>
        </is>
      </c>
      <c r="D11" s="6" t="inlineStr">
        <is>
          <t>Rehost, Replatform, Refactor, Repurchase, Retain, Retire Progress</t>
        </is>
      </c>
      <c r="E11" s="7" t="inlineStr">
        <is>
          <t>Migration Completion %</t>
        </is>
      </c>
    </row>
    <row r="12" ht="20" customHeight="1">
      <c r="A12" s="4" t="n">
        <v>8</v>
      </c>
      <c r="B12" s="5" t="inlineStr">
        <is>
          <t>Technical Debt Valuation</t>
        </is>
      </c>
      <c r="C12" s="6" t="inlineStr">
        <is>
          <t>Architectural Debt Financials</t>
        </is>
      </c>
      <c r="D12" s="6" t="inlineStr">
        <is>
          <t>Estimated Remediation Effort (Days), Financial Drag Cost ($)</t>
        </is>
      </c>
      <c r="E12" s="7" t="inlineStr">
        <is>
          <t>Debt Cost Summation</t>
        </is>
      </c>
    </row>
    <row r="13" ht="20" customHeight="1">
      <c r="A13" s="4" t="n">
        <v>9</v>
      </c>
      <c r="B13" s="5" t="inlineStr">
        <is>
          <t>Microservices &amp; Monoliths</t>
        </is>
      </c>
      <c r="C13" s="6" t="inlineStr">
        <is>
          <t>Service Decomposition Health</t>
        </is>
      </c>
      <c r="D13" s="6" t="inlineStr">
        <is>
          <t>Database per Service Compliance, Domain Decoupling Progress</t>
        </is>
      </c>
      <c r="E13" s="7" t="inlineStr">
        <is>
          <t>Decoupling Metrics</t>
        </is>
      </c>
    </row>
    <row r="14" ht="20" customHeight="1">
      <c r="A14" s="4" t="n">
        <v>10</v>
      </c>
      <c r="B14" s="5" t="inlineStr">
        <is>
          <t>Data Architecture Topology</t>
        </is>
      </c>
      <c r="C14" s="6" t="inlineStr">
        <is>
          <t>Data Mesh &amp; Golden Sources</t>
        </is>
      </c>
      <c r="D14" s="6" t="inlineStr">
        <is>
          <t>System of Record (SoR), CDC Ingestion Latency, Domain Ownership</t>
        </is>
      </c>
      <c r="E14" s="7" t="inlineStr">
        <is>
          <t>Data Governance Status</t>
        </is>
      </c>
    </row>
    <row r="15" ht="20" customHeight="1">
      <c r="A15" s="4" t="n">
        <v>11</v>
      </c>
      <c r="B15" s="5" t="inlineStr">
        <is>
          <t>Inter-System Dependencies</t>
        </is>
      </c>
      <c r="C15" s="6" t="inlineStr">
        <is>
          <t>Failure Blast Radius Analysis</t>
        </is>
      </c>
      <c r="D15" s="6" t="inlineStr">
        <is>
          <t>Upstream vs Downstream Coupling, Circuit Breaker Resilience</t>
        </is>
      </c>
      <c r="E15" s="7" t="inlineStr">
        <is>
          <t>Blast Radius Scoring</t>
        </is>
      </c>
    </row>
    <row r="16" ht="20" customHeight="1">
      <c r="A16" s="4" t="n">
        <v>12</v>
      </c>
      <c r="B16" s="5" t="inlineStr">
        <is>
          <t>EA Standards &amp; Guardrails</t>
        </is>
      </c>
      <c r="C16" s="6" t="inlineStr">
        <is>
          <t>Architecture Policy Compliance</t>
        </is>
      </c>
      <c r="D16" s="6" t="inlineStr">
        <is>
          <t>Containerization, Observability, Linter Compliance Violations</t>
        </is>
      </c>
      <c r="E16" s="7" t="inlineStr">
        <is>
          <t>Compliance % Rates</t>
        </is>
      </c>
    </row>
    <row r="17" ht="20" customHeight="1">
      <c r="A17" s="4" t="n">
        <v>13</v>
      </c>
      <c r="B17" s="5" t="inlineStr">
        <is>
          <t>Strategic EA Scorecard</t>
        </is>
      </c>
      <c r="C17" s="6" t="inlineStr">
        <is>
          <t>Enterprise Architecture Maturity</t>
        </is>
      </c>
      <c r="D17" s="6" t="inlineStr">
        <is>
          <t>Standards Adoption, Modernization Velocity, Cloud-Native Footprint</t>
        </is>
      </c>
      <c r="E17" s="7" t="inlineStr">
        <is>
          <t>Weighted Index Formula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32" customWidth="1" min="2" max="2"/>
    <col width="17" customWidth="1" min="3" max="3"/>
    <col width="17" customWidth="1" min="4" max="4"/>
    <col width="17" customWidth="1" min="5" max="5"/>
    <col width="17" customWidth="1" min="6" max="6"/>
    <col width="28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36" customHeight="1">
      <c r="A1" s="1" t="inlineStr">
        <is>
          <t>🏛️ ENTERPRISE ARCHITECTURE (EA) &amp; MODERNIZATION EXECUTIVE DASHBOARD</t>
        </is>
      </c>
    </row>
    <row r="2">
      <c r="A2" s="2" t="inlineStr">
        <is>
          <t>Real-time enterprise application portfolio health, TIME model allocation, tech debt valuation, and cloud modernization.</t>
        </is>
      </c>
    </row>
    <row r="4" ht="18" customHeight="1">
      <c r="A4" s="8" t="inlineStr">
        <is>
          <t>TOTAL ENTERPRISE APPS</t>
        </is>
      </c>
      <c r="B4" s="9" t="n"/>
      <c r="C4" s="10" t="n"/>
      <c r="D4" s="11" t="inlineStr">
        <is>
          <t>TOTAL ANNUAL RUN COST</t>
        </is>
      </c>
      <c r="E4" s="12" t="n"/>
      <c r="F4" s="13" t="n"/>
      <c r="G4" s="14" t="inlineStr">
        <is>
          <t>APPS TO MODERNIZE (TIME)</t>
        </is>
      </c>
      <c r="H4" s="15" t="n"/>
      <c r="I4" s="16" t="n"/>
      <c r="J4" s="17" t="inlineStr">
        <is>
          <t>CLOUD-NATIVE ADOPTION %</t>
        </is>
      </c>
      <c r="K4" s="18" t="n"/>
      <c r="L4" s="19" t="n"/>
    </row>
    <row r="5" ht="18" customHeight="1">
      <c r="A5" s="20">
        <f>COUNTA('Application Portfolio (APM)'!A10:A30)</f>
        <v/>
      </c>
      <c r="B5" s="21" t="n"/>
      <c r="C5" s="22" t="n"/>
      <c r="D5" s="23">
        <f>SUM('Application Portfolio (APM)'!H10:H30)</f>
        <v/>
      </c>
      <c r="E5" s="21" t="n"/>
      <c r="F5" s="22" t="n"/>
      <c r="G5" s="24">
        <f>COUNTIF('Application Portfolio (APM)'!F10:F30, "Migrate") + COUNTIF('Application Portfolio (APM)'!F10:F30, "Eliminate")</f>
        <v/>
      </c>
      <c r="H5" s="21" t="n"/>
      <c r="I5" s="22" t="n"/>
      <c r="J5" s="25">
        <f>COUNTIF('Application Portfolio (APM)'!G10:G30, "*Cloud*")/COUNTA('Application Portfolio (APM)'!A10:A30)</f>
        <v/>
      </c>
      <c r="K5" s="21" t="n"/>
      <c r="L5" s="22" t="n"/>
    </row>
    <row r="6" ht="18" customHeight="1">
      <c r="A6" s="26" t="n"/>
      <c r="B6" s="27" t="n"/>
      <c r="C6" s="28" t="n"/>
      <c r="D6" s="26" t="n"/>
      <c r="E6" s="27" t="n"/>
      <c r="F6" s="28" t="n"/>
      <c r="G6" s="26" t="n"/>
      <c r="H6" s="27" t="n"/>
      <c r="I6" s="28" t="n"/>
      <c r="J6" s="26" t="n"/>
      <c r="K6" s="27" t="n"/>
      <c r="L6" s="28" t="n"/>
    </row>
    <row r="8" ht="18" customHeight="1">
      <c r="A8" s="29" t="inlineStr">
        <is>
          <t>ANNUAL TECH DEBT DRAG ($)</t>
        </is>
      </c>
      <c r="B8" s="30" t="n"/>
      <c r="C8" s="31" t="n"/>
      <c r="D8" s="14" t="inlineStr">
        <is>
          <t>ACTIVE TECH EOL ALERTS</t>
        </is>
      </c>
      <c r="E8" s="15" t="n"/>
      <c r="F8" s="16" t="n"/>
      <c r="G8" s="17" t="inlineStr">
        <is>
          <t>ARB APPROVED BLUEPRINTS %</t>
        </is>
      </c>
      <c r="H8" s="18" t="n"/>
      <c r="I8" s="19" t="n"/>
      <c r="J8" s="32" t="inlineStr">
        <is>
          <t>API REUSABILITY INDEX</t>
        </is>
      </c>
      <c r="K8" s="9" t="n"/>
      <c r="L8" s="10" t="n"/>
    </row>
    <row r="9" ht="18" customHeight="1">
      <c r="A9" s="33">
        <f>SUM('Technical Debt Valuation'!E10:E25)</f>
        <v/>
      </c>
      <c r="B9" s="21" t="n"/>
      <c r="C9" s="22" t="n"/>
      <c r="D9" s="24">
        <f>COUNTIF('Tech Stack &amp; EOL Lifecycle'!G10:G25, "High") + COUNTIF('Tech Stack &amp; EOL Lifecycle'!G10:G25, "Critical")</f>
        <v/>
      </c>
      <c r="E9" s="21" t="n"/>
      <c r="F9" s="22" t="n"/>
      <c r="G9" s="25">
        <f>COUNTIF('Architecture Review (ARB)'!G10:G25, "Approved")/COUNTA('Architecture Review (ARB)'!A10:A25)</f>
        <v/>
      </c>
      <c r="H9" s="21" t="n"/>
      <c r="I9" s="22" t="n"/>
      <c r="J9" s="34">
        <f>AVERAGE('API &amp; Integration Matrix'!F10:F25)</f>
        <v/>
      </c>
      <c r="K9" s="21" t="n"/>
      <c r="L9" s="22" t="n"/>
    </row>
    <row r="10" ht="18" customHeight="1">
      <c r="A10" s="26" t="n"/>
      <c r="B10" s="27" t="n"/>
      <c r="C10" s="28" t="n"/>
      <c r="D10" s="26" t="n"/>
      <c r="E10" s="27" t="n"/>
      <c r="F10" s="28" t="n"/>
      <c r="G10" s="26" t="n"/>
      <c r="H10" s="27" t="n"/>
      <c r="I10" s="28" t="n"/>
      <c r="J10" s="26" t="n"/>
      <c r="K10" s="27" t="n"/>
      <c r="L10" s="28" t="n"/>
    </row>
    <row r="12">
      <c r="A12" s="35" t="inlineStr">
        <is>
          <t>APPLICATION COUNT BY GARTNER TIME MODEL</t>
        </is>
      </c>
      <c r="G12" s="35" t="inlineStr">
        <is>
          <t>CLOUD MIGRATION 6R STRATEGY BREAKDOWN</t>
        </is>
      </c>
    </row>
    <row r="13">
      <c r="A13" s="36" t="inlineStr">
        <is>
          <t>TIME Category</t>
        </is>
      </c>
      <c r="B13" s="36" t="inlineStr">
        <is>
          <t>App Count</t>
        </is>
      </c>
      <c r="G13" s="36" t="inlineStr">
        <is>
          <t>6R Strategy</t>
        </is>
      </c>
      <c r="H13" s="36" t="inlineStr">
        <is>
          <t>Workloads</t>
        </is>
      </c>
    </row>
    <row r="14">
      <c r="A14" s="37" t="inlineStr">
        <is>
          <t>Invest (Strategic)</t>
        </is>
      </c>
      <c r="B14" s="38">
        <f>COUNTIF('Application Portfolio (APM)'!F10:F30, "Invest")</f>
        <v/>
      </c>
      <c r="G14" s="37" t="inlineStr">
        <is>
          <t>Refactor (Cloud-Native)</t>
        </is>
      </c>
      <c r="H14" s="38">
        <f>COUNTIF('Cloud Migration (6Rs)'!C10:C25, "Refactor")</f>
        <v/>
      </c>
    </row>
    <row r="15">
      <c r="A15" s="37" t="inlineStr">
        <is>
          <t>Tolerate (Stable)</t>
        </is>
      </c>
      <c r="B15" s="38">
        <f>COUNTIF('Application Portfolio (APM)'!F10:F30, "Tolerate")</f>
        <v/>
      </c>
      <c r="G15" s="37" t="inlineStr">
        <is>
          <t>Replatform (PaaS/Managed)</t>
        </is>
      </c>
      <c r="H15" s="38">
        <f>COUNTIF('Cloud Migration (6Rs)'!C10:C25, "Replatform")</f>
        <v/>
      </c>
    </row>
    <row r="16">
      <c r="A16" s="37" t="inlineStr">
        <is>
          <t>Migrate (Modernize)</t>
        </is>
      </c>
      <c r="B16" s="38">
        <f>COUNTIF('Application Portfolio (APM)'!F10:F30, "Migrate")</f>
        <v/>
      </c>
      <c r="G16" s="37" t="inlineStr">
        <is>
          <t>Rehost (Lift &amp; Shift)</t>
        </is>
      </c>
      <c r="H16" s="38">
        <f>COUNTIF('Cloud Migration (6Rs)'!C10:C25, "Rehost")</f>
        <v/>
      </c>
    </row>
    <row r="17">
      <c r="A17" s="37" t="inlineStr">
        <is>
          <t>Eliminate (Decommission)</t>
        </is>
      </c>
      <c r="B17" s="38">
        <f>COUNTIF('Application Portfolio (APM)'!F10:F30, "Eliminate")</f>
        <v/>
      </c>
      <c r="G17" s="37" t="inlineStr">
        <is>
          <t>Repurchase (SaaS)</t>
        </is>
      </c>
      <c r="H17" s="38">
        <f>COUNTIF('Cloud Migration (6Rs)'!C10:C25, "Repurchase")</f>
        <v/>
      </c>
    </row>
    <row r="33">
      <c r="A33" s="39" t="inlineStr">
        <is>
          <t>TOP CRITICAL LEGACY MODERNIZATION TARGETS</t>
        </is>
      </c>
    </row>
    <row r="34" ht="22" customHeight="1">
      <c r="A34" s="40" t="inlineStr">
        <is>
          <t>APP ID</t>
        </is>
      </c>
      <c r="B34" s="40" t="inlineStr">
        <is>
          <t>APPLICATION NAME</t>
        </is>
      </c>
      <c r="C34" s="40" t="inlineStr">
        <is>
          <t>BUSINESS VALUE</t>
        </is>
      </c>
      <c r="D34" s="40" t="inlineStr">
        <is>
          <t>TECHNICAL QUALITY</t>
        </is>
      </c>
      <c r="E34" s="40" t="inlineStr">
        <is>
          <t>TIME ACTION</t>
        </is>
      </c>
      <c r="F34" s="40" t="inlineStr">
        <is>
          <t>ANNUAL RUN COST ($)</t>
        </is>
      </c>
      <c r="G34" s="40" t="inlineStr">
        <is>
          <t>TARGET ARCHITECTURE</t>
        </is>
      </c>
      <c r="H34" s="40" t="inlineStr">
        <is>
          <t>RAG STATUS</t>
        </is>
      </c>
    </row>
    <row r="35" ht="20" customHeight="1">
      <c r="A35" s="4" t="inlineStr">
        <is>
          <t>APP-01</t>
        </is>
      </c>
      <c r="B35" s="5" t="inlineStr">
        <is>
          <t>Core Banking Mainframe Ledger</t>
        </is>
      </c>
      <c r="C35" s="4" t="inlineStr">
        <is>
          <t>High</t>
        </is>
      </c>
      <c r="D35" s="4" t="inlineStr">
        <is>
          <t>Low</t>
        </is>
      </c>
      <c r="E35" s="41" t="inlineStr">
        <is>
          <t>Migrate</t>
        </is>
      </c>
      <c r="F35" s="42" t="n">
        <v>1250000</v>
      </c>
      <c r="G35" s="6" t="inlineStr">
        <is>
          <t>Cloud-Native Microservices</t>
        </is>
      </c>
      <c r="H35" s="41" t="inlineStr">
        <is>
          <t>At Risk</t>
        </is>
      </c>
    </row>
    <row r="36" ht="20" customHeight="1">
      <c r="A36" s="4" t="inlineStr">
        <is>
          <t>APP-02</t>
        </is>
      </c>
      <c r="B36" s="5" t="inlineStr">
        <is>
          <t>Legacy Customer Billing POS</t>
        </is>
      </c>
      <c r="C36" s="4" t="inlineStr">
        <is>
          <t>Medium</t>
        </is>
      </c>
      <c r="D36" s="4" t="inlineStr">
        <is>
          <t>Low</t>
        </is>
      </c>
      <c r="E36" s="43" t="inlineStr">
        <is>
          <t>Eliminate</t>
        </is>
      </c>
      <c r="F36" s="42" t="n">
        <v>420000</v>
      </c>
      <c r="G36" s="6" t="inlineStr">
        <is>
          <t>SaaS Replacement (Stripe)</t>
        </is>
      </c>
      <c r="H36" s="44" t="inlineStr">
        <is>
          <t>Optimal</t>
        </is>
      </c>
    </row>
    <row r="37" ht="20" customHeight="1">
      <c r="A37" s="4" t="inlineStr">
        <is>
          <t>APP-03</t>
        </is>
      </c>
      <c r="B37" s="5" t="inlineStr">
        <is>
          <t>Enterprise Data Warehouse (On-Prem)</t>
        </is>
      </c>
      <c r="C37" s="4" t="inlineStr">
        <is>
          <t>High</t>
        </is>
      </c>
      <c r="D37" s="4" t="inlineStr">
        <is>
          <t>Low</t>
        </is>
      </c>
      <c r="E37" s="41" t="inlineStr">
        <is>
          <t>Migrate</t>
        </is>
      </c>
      <c r="F37" s="42" t="n">
        <v>680000</v>
      </c>
      <c r="G37" s="6" t="inlineStr">
        <is>
          <t>Snowflake / BigQuery Lakehouse</t>
        </is>
      </c>
      <c r="H37" s="41" t="inlineStr">
        <is>
          <t>At Risk</t>
        </is>
      </c>
    </row>
    <row r="38" ht="20" customHeight="1">
      <c r="A38" s="4" t="inlineStr">
        <is>
          <t>APP-04</t>
        </is>
      </c>
      <c r="B38" s="5" t="inlineStr">
        <is>
          <t>Mobile Banking App v3.2</t>
        </is>
      </c>
      <c r="C38" s="4" t="inlineStr">
        <is>
          <t>High</t>
        </is>
      </c>
      <c r="D38" s="4" t="inlineStr">
        <is>
          <t>Medium</t>
        </is>
      </c>
      <c r="E38" s="44" t="inlineStr">
        <is>
          <t>Invest</t>
        </is>
      </c>
      <c r="F38" s="42" t="n">
        <v>350000</v>
      </c>
      <c r="G38" s="6" t="inlineStr">
        <is>
          <t>Modern Flutter Micro-frontends</t>
        </is>
      </c>
      <c r="H38" s="44" t="inlineStr">
        <is>
          <t>Optimal</t>
        </is>
      </c>
    </row>
    <row r="48">
      <c r="B48" s="59" t="inlineStr">
        <is>
          <t>Monthly Cloud Migration Velocity &amp; Legacy Tech Debt Reduction (%)</t>
        </is>
      </c>
      <c r="G48" s="59" t="inlineStr">
        <is>
          <t>Enterprise Architecture (TOGAF) Modernization Index</t>
        </is>
      </c>
    </row>
    <row r="49">
      <c r="B49" s="60" t="inlineStr">
        <is>
          <t>Month</t>
        </is>
      </c>
      <c r="C49" s="60" t="inlineStr">
        <is>
          <t>Target Migration %</t>
        </is>
      </c>
      <c r="D49" s="60" t="inlineStr">
        <is>
          <t>Actual Workloads Migrated %</t>
        </is>
      </c>
      <c r="E49" s="60" t="inlineStr">
        <is>
          <t>Tech Debt Reduction Index %</t>
        </is>
      </c>
      <c r="G49" s="60" t="inlineStr">
        <is>
          <t>Operational Capability Pillar</t>
        </is>
      </c>
      <c r="H49" s="60" t="inlineStr">
        <is>
          <t>Benchmark</t>
        </is>
      </c>
      <c r="I49" s="60" t="inlineStr">
        <is>
          <t>Current Attainment</t>
        </is>
      </c>
    </row>
    <row r="50">
      <c r="B50" s="61" t="inlineStr">
        <is>
          <t>May</t>
        </is>
      </c>
      <c r="C50" s="62" t="n">
        <v>60</v>
      </c>
      <c r="D50" s="62" t="n">
        <v>62.5</v>
      </c>
      <c r="E50" s="62" t="n">
        <v>45</v>
      </c>
      <c r="G50" s="63" t="inlineStr">
        <is>
          <t>Domain-Driven Microservices</t>
        </is>
      </c>
      <c r="H50" s="64" t="n">
        <v>4</v>
      </c>
      <c r="I50" s="64" t="n">
        <v>4.6</v>
      </c>
    </row>
    <row r="51">
      <c r="B51" s="61" t="inlineStr">
        <is>
          <t>Jun</t>
        </is>
      </c>
      <c r="C51" s="62" t="n">
        <v>65</v>
      </c>
      <c r="D51" s="62" t="n">
        <v>67.8</v>
      </c>
      <c r="E51" s="62" t="n">
        <v>49.5</v>
      </c>
      <c r="G51" s="63" t="inlineStr">
        <is>
          <t>Mainframe Cloud Offload</t>
        </is>
      </c>
      <c r="H51" s="64" t="n">
        <v>3.8</v>
      </c>
      <c r="I51" s="64" t="n">
        <v>4.3</v>
      </c>
    </row>
    <row r="52">
      <c r="B52" s="61" t="inlineStr">
        <is>
          <t>Jul</t>
        </is>
      </c>
      <c r="C52" s="62" t="n">
        <v>70</v>
      </c>
      <c r="D52" s="62" t="n">
        <v>73.2</v>
      </c>
      <c r="E52" s="62" t="n">
        <v>54</v>
      </c>
      <c r="G52" s="63" t="inlineStr">
        <is>
          <t>Event-Driven Kafka Mesh</t>
        </is>
      </c>
      <c r="H52" s="64" t="n">
        <v>4.2</v>
      </c>
      <c r="I52" s="64" t="n">
        <v>4.7</v>
      </c>
    </row>
    <row r="53">
      <c r="B53" s="61" t="inlineStr">
        <is>
          <t>Aug</t>
        </is>
      </c>
      <c r="C53" s="62" t="n">
        <v>70</v>
      </c>
      <c r="D53" s="62" t="n">
        <v>72.8</v>
      </c>
      <c r="E53" s="62" t="n">
        <v>53.5</v>
      </c>
      <c r="G53" s="63" t="inlineStr">
        <is>
          <t>API-First Standardization</t>
        </is>
      </c>
      <c r="H53" s="64" t="n">
        <v>4.2</v>
      </c>
      <c r="I53" s="64" t="n">
        <v>4.8</v>
      </c>
    </row>
    <row r="54">
      <c r="B54" s="61" t="inlineStr">
        <is>
          <t>Sep</t>
        </is>
      </c>
      <c r="C54" s="62" t="n">
        <v>75</v>
      </c>
      <c r="D54" s="62" t="n">
        <v>78.40000000000001</v>
      </c>
      <c r="E54" s="62" t="n">
        <v>59</v>
      </c>
      <c r="G54" s="63" t="inlineStr">
        <is>
          <t>Architectural Fitness Functions</t>
        </is>
      </c>
      <c r="H54" s="64" t="n">
        <v>3.8</v>
      </c>
      <c r="I54" s="64" t="n">
        <v>4.4</v>
      </c>
    </row>
    <row r="55">
      <c r="B55" s="61" t="inlineStr">
        <is>
          <t>Oct</t>
        </is>
      </c>
      <c r="C55" s="62" t="n">
        <v>80</v>
      </c>
      <c r="D55" s="62" t="n">
        <v>84.09999999999999</v>
      </c>
      <c r="E55" s="62" t="n">
        <v>65</v>
      </c>
      <c r="G55" s="63" t="inlineStr">
        <is>
          <t>Multi-Cloud Vendor Portability</t>
        </is>
      </c>
      <c r="H55" s="64" t="n">
        <v>4</v>
      </c>
      <c r="I55" s="64" t="n">
        <v>4.5</v>
      </c>
    </row>
    <row r="72">
      <c r="B72" s="59" t="inlineStr">
        <is>
          <t>Enterprise Application Portfolio Modernization Profile</t>
        </is>
      </c>
      <c r="G72" s="59" t="inlineStr">
        <is>
          <t>System Technical Debt (k USD) vs Business Criticality Tier</t>
        </is>
      </c>
    </row>
    <row r="73">
      <c r="B73" s="60" t="inlineStr">
        <is>
          <t>Month</t>
        </is>
      </c>
      <c r="C73" s="60" t="inlineStr">
        <is>
          <t>Cloud Native Microservices</t>
        </is>
      </c>
      <c r="D73" s="60" t="inlineStr">
        <is>
          <t>Re-platformed Containers</t>
        </is>
      </c>
      <c r="E73" s="60" t="inlineStr">
        <is>
          <t>Encapsulated APIs</t>
        </is>
      </c>
      <c r="F73" s="60" t="inlineStr">
        <is>
          <t>Legacy Monoliths</t>
        </is>
      </c>
      <c r="G73" s="60" t="inlineStr">
        <is>
          <t>Core Domain</t>
        </is>
      </c>
      <c r="H73" s="60" t="inlineStr">
        <is>
          <t>Tech Debt ($k)</t>
        </is>
      </c>
      <c r="I73" s="60" t="inlineStr">
        <is>
          <t>Criticality (1-10)</t>
        </is>
      </c>
      <c r="J73" s="60" t="inlineStr">
        <is>
          <t>Annual OpEx ($k)</t>
        </is>
      </c>
    </row>
    <row r="74">
      <c r="B74" s="63" t="inlineStr">
        <is>
          <t>May</t>
        </is>
      </c>
      <c r="C74" s="65" t="n">
        <v>120</v>
      </c>
      <c r="D74" s="65" t="n">
        <v>85</v>
      </c>
      <c r="E74" s="65" t="n">
        <v>65</v>
      </c>
      <c r="F74" s="65" t="n">
        <v>180</v>
      </c>
      <c r="G74" s="63" t="inlineStr">
        <is>
          <t>Core Billing Engine</t>
        </is>
      </c>
      <c r="H74" s="65" t="n">
        <v>450</v>
      </c>
      <c r="I74" s="66" t="n">
        <v>9.800000000000001</v>
      </c>
      <c r="J74" s="65" t="n">
        <v>1200</v>
      </c>
    </row>
    <row r="75">
      <c r="B75" s="63" t="inlineStr">
        <is>
          <t>Jun</t>
        </is>
      </c>
      <c r="C75" s="65" t="n">
        <v>138</v>
      </c>
      <c r="D75" s="65" t="n">
        <v>96</v>
      </c>
      <c r="E75" s="65" t="n">
        <v>72</v>
      </c>
      <c r="F75" s="65" t="n">
        <v>164</v>
      </c>
      <c r="G75" s="63" t="inlineStr">
        <is>
          <t>Customer Portal</t>
        </is>
      </c>
      <c r="H75" s="65" t="n">
        <v>180</v>
      </c>
      <c r="I75" s="66" t="n">
        <v>8.5</v>
      </c>
      <c r="J75" s="65" t="n">
        <v>480</v>
      </c>
    </row>
    <row r="76">
      <c r="B76" s="63" t="inlineStr">
        <is>
          <t>Jul</t>
        </is>
      </c>
      <c r="C76" s="65" t="n">
        <v>162</v>
      </c>
      <c r="D76" s="65" t="n">
        <v>110</v>
      </c>
      <c r="E76" s="65" t="n">
        <v>80</v>
      </c>
      <c r="F76" s="65" t="n">
        <v>148</v>
      </c>
      <c r="G76" s="63" t="inlineStr">
        <is>
          <t>Inventory Manager</t>
        </is>
      </c>
      <c r="H76" s="65" t="n">
        <v>320</v>
      </c>
      <c r="I76" s="66" t="n">
        <v>8.9</v>
      </c>
      <c r="J76" s="65" t="n">
        <v>850</v>
      </c>
    </row>
    <row r="77">
      <c r="B77" s="63" t="inlineStr">
        <is>
          <t>Aug</t>
        </is>
      </c>
      <c r="C77" s="65" t="n">
        <v>160</v>
      </c>
      <c r="D77" s="65" t="n">
        <v>108</v>
      </c>
      <c r="E77" s="65" t="n">
        <v>78</v>
      </c>
      <c r="F77" s="65" t="n">
        <v>144</v>
      </c>
      <c r="G77" s="63" t="inlineStr">
        <is>
          <t>Internal HR Hub</t>
        </is>
      </c>
      <c r="H77" s="65" t="n">
        <v>85</v>
      </c>
      <c r="I77" s="66" t="n">
        <v>4.5</v>
      </c>
      <c r="J77" s="65" t="n">
        <v>180</v>
      </c>
    </row>
    <row r="78">
      <c r="B78" s="63" t="inlineStr">
        <is>
          <t>Sep</t>
        </is>
      </c>
      <c r="C78" s="65" t="n">
        <v>188</v>
      </c>
      <c r="D78" s="65" t="n">
        <v>124</v>
      </c>
      <c r="E78" s="65" t="n">
        <v>88</v>
      </c>
      <c r="F78" s="65" t="n">
        <v>120</v>
      </c>
      <c r="G78" s="63" t="inlineStr">
        <is>
          <t>Supplier Extranet</t>
        </is>
      </c>
      <c r="H78" s="65" t="n">
        <v>210</v>
      </c>
      <c r="I78" s="66" t="n">
        <v>6.8</v>
      </c>
      <c r="J78" s="65" t="n">
        <v>520</v>
      </c>
    </row>
    <row r="79">
      <c r="B79" s="63" t="inlineStr">
        <is>
          <t>Oct</t>
        </is>
      </c>
      <c r="C79" s="65" t="n">
        <v>220</v>
      </c>
      <c r="D79" s="65" t="n">
        <v>142</v>
      </c>
      <c r="E79" s="65" t="n">
        <v>95</v>
      </c>
      <c r="F79" s="65" t="n">
        <v>93</v>
      </c>
      <c r="G79" s="63" t="inlineStr">
        <is>
          <t>Warehouse Dispatch</t>
        </is>
      </c>
      <c r="H79" s="65" t="n">
        <v>290</v>
      </c>
      <c r="I79" s="66" t="n">
        <v>8.199999999999999</v>
      </c>
      <c r="J79" s="65" t="n">
        <v>740</v>
      </c>
    </row>
  </sheetData>
  <mergeCells count="17">
    <mergeCell ref="D8:F8"/>
    <mergeCell ref="D5:F6"/>
    <mergeCell ref="A5:C6"/>
    <mergeCell ref="G5:I6"/>
    <mergeCell ref="D4:F4"/>
    <mergeCell ref="A8:C8"/>
    <mergeCell ref="G9:I10"/>
    <mergeCell ref="G8:I8"/>
    <mergeCell ref="J5:L6"/>
    <mergeCell ref="G4:I4"/>
    <mergeCell ref="A9:C10"/>
    <mergeCell ref="J4:L4"/>
    <mergeCell ref="D9:F10"/>
    <mergeCell ref="J8:L8"/>
    <mergeCell ref="J9:L10"/>
    <mergeCell ref="A4:C4"/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28" customWidth="1" min="2" max="2"/>
    <col width="24" customWidth="1" min="3" max="3"/>
    <col width="17" customWidth="1" min="4" max="4"/>
    <col width="17" customWidth="1" min="5" max="5"/>
    <col width="17" customWidth="1" min="6" max="6"/>
    <col width="24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 ht="35" customHeight="1">
      <c r="A1" s="45" t="inlineStr">
        <is>
          <t>📋 APPLICATION PORTFOLIO MANAGEMENT (APM) &amp; TECHNICAL FIT LEDGER</t>
        </is>
      </c>
    </row>
    <row r="3">
      <c r="B3" s="35" t="inlineStr">
        <is>
          <t>Total Applications:</t>
        </is>
      </c>
      <c r="C3" s="46">
        <f>COUNTA(A10:A30)</f>
        <v/>
      </c>
      <c r="E3" s="35" t="inlineStr">
        <is>
          <t>Total Run Spend ($):</t>
        </is>
      </c>
      <c r="F3" s="47">
        <f>SUM(H10:H30)</f>
        <v/>
      </c>
    </row>
    <row r="9" ht="24" customHeight="1">
      <c r="A9" s="3" t="inlineStr">
        <is>
          <t>APP ID</t>
        </is>
      </c>
      <c r="B9" s="3" t="inlineStr">
        <is>
          <t>APPLICATION NAME</t>
        </is>
      </c>
      <c r="C9" s="3" t="inlineStr">
        <is>
          <t>BUSINESS CAPABILITY</t>
        </is>
      </c>
      <c r="D9" s="3" t="inlineStr">
        <is>
          <t>BUSINESS VALUE</t>
        </is>
      </c>
      <c r="E9" s="3" t="inlineStr">
        <is>
          <t>TECHNICAL QUALITY</t>
        </is>
      </c>
      <c r="F9" s="3" t="inlineStr">
        <is>
          <t>TIME STRATEGY</t>
        </is>
      </c>
      <c r="G9" s="3" t="inlineStr">
        <is>
          <t>HOSTING MODEL</t>
        </is>
      </c>
      <c r="H9" s="3" t="inlineStr">
        <is>
          <t>ANNUAL RUN COST ($)</t>
        </is>
      </c>
      <c r="I9" s="3" t="inlineStr">
        <is>
          <t>BUSINESS OWNER</t>
        </is>
      </c>
      <c r="J9" s="3" t="inlineStr">
        <is>
          <t>TECH OWNER</t>
        </is>
      </c>
      <c r="K9" s="3" t="inlineStr">
        <is>
          <t>LIFECYCLE</t>
        </is>
      </c>
    </row>
    <row r="10" ht="20" customHeight="1">
      <c r="A10" s="4" t="inlineStr">
        <is>
          <t>APP-01</t>
        </is>
      </c>
      <c r="B10" s="5" t="inlineStr">
        <is>
          <t>Core Banking Mainframe</t>
        </is>
      </c>
      <c r="C10" s="6" t="inlineStr">
        <is>
          <t>Core Deposits &amp; Ledger</t>
        </is>
      </c>
      <c r="D10" s="4" t="inlineStr">
        <is>
          <t>High</t>
        </is>
      </c>
      <c r="E10" s="4" t="inlineStr">
        <is>
          <t>Low</t>
        </is>
      </c>
      <c r="F10" s="41" t="inlineStr">
        <is>
          <t>Migrate</t>
        </is>
      </c>
      <c r="G10" s="6" t="inlineStr">
        <is>
          <t>On-Premises Mainframe</t>
        </is>
      </c>
      <c r="H10" s="42" t="n">
        <v>1250000</v>
      </c>
      <c r="I10" s="6" t="inlineStr">
        <is>
          <t>VP Retail Banking</t>
        </is>
      </c>
      <c r="J10" s="6" t="inlineStr">
        <is>
          <t>Lead Architect</t>
        </is>
      </c>
      <c r="K10" s="4" t="inlineStr">
        <is>
          <t>Legacy Active</t>
        </is>
      </c>
    </row>
    <row r="11" ht="20" customHeight="1">
      <c r="A11" s="4" t="inlineStr">
        <is>
          <t>APP-02</t>
        </is>
      </c>
      <c r="B11" s="5" t="inlineStr">
        <is>
          <t>Legacy POS Terminal Engine</t>
        </is>
      </c>
      <c r="C11" s="6" t="inlineStr">
        <is>
          <t>Merchant Storefront</t>
        </is>
      </c>
      <c r="D11" s="4" t="inlineStr">
        <is>
          <t>Medium</t>
        </is>
      </c>
      <c r="E11" s="4" t="inlineStr">
        <is>
          <t>Low</t>
        </is>
      </c>
      <c r="F11" s="43" t="inlineStr">
        <is>
          <t>Eliminate</t>
        </is>
      </c>
      <c r="G11" s="6" t="inlineStr">
        <is>
          <t>On-Premises Dedicated</t>
        </is>
      </c>
      <c r="H11" s="42" t="n">
        <v>420000</v>
      </c>
      <c r="I11" s="6" t="inlineStr">
        <is>
          <t>Head of Merchant Ops</t>
        </is>
      </c>
      <c r="J11" s="6" t="inlineStr">
        <is>
          <t>Infra Lead</t>
        </is>
      </c>
      <c r="K11" s="4" t="inlineStr">
        <is>
          <t>Phase Out</t>
        </is>
      </c>
    </row>
    <row r="12" ht="20" customHeight="1">
      <c r="A12" s="4" t="inlineStr">
        <is>
          <t>APP-03</t>
        </is>
      </c>
      <c r="B12" s="5" t="inlineStr">
        <is>
          <t>Enterprise Data Warehouse</t>
        </is>
      </c>
      <c r="C12" s="6" t="inlineStr">
        <is>
          <t>BI &amp; Regulatory Reporting</t>
        </is>
      </c>
      <c r="D12" s="4" t="inlineStr">
        <is>
          <t>High</t>
        </is>
      </c>
      <c r="E12" s="4" t="inlineStr">
        <is>
          <t>Low</t>
        </is>
      </c>
      <c r="F12" s="41" t="inlineStr">
        <is>
          <t>Migrate</t>
        </is>
      </c>
      <c r="G12" s="6" t="inlineStr">
        <is>
          <t>On-Premises Appliance</t>
        </is>
      </c>
      <c r="H12" s="42" t="n">
        <v>680000</v>
      </c>
      <c r="I12" s="6" t="inlineStr">
        <is>
          <t>Chief Data Officer</t>
        </is>
      </c>
      <c r="J12" s="6" t="inlineStr">
        <is>
          <t>Data Architect</t>
        </is>
      </c>
      <c r="K12" s="4" t="inlineStr">
        <is>
          <t>Migrating</t>
        </is>
      </c>
    </row>
    <row r="13" ht="20" customHeight="1">
      <c r="A13" s="4" t="inlineStr">
        <is>
          <t>APP-04</t>
        </is>
      </c>
      <c r="B13" s="5" t="inlineStr">
        <is>
          <t>Mobile Banking App v3.2</t>
        </is>
      </c>
      <c r="C13" s="6" t="inlineStr">
        <is>
          <t>Customer Mobile Channels</t>
        </is>
      </c>
      <c r="D13" s="4" t="inlineStr">
        <is>
          <t>High</t>
        </is>
      </c>
      <c r="E13" s="4" t="inlineStr">
        <is>
          <t>Medium</t>
        </is>
      </c>
      <c r="F13" s="44" t="inlineStr">
        <is>
          <t>Invest</t>
        </is>
      </c>
      <c r="G13" s="6" t="inlineStr">
        <is>
          <t>AWS Cloud-Native</t>
        </is>
      </c>
      <c r="H13" s="42" t="n">
        <v>350000</v>
      </c>
      <c r="I13" s="6" t="inlineStr">
        <is>
          <t>VP Digital</t>
        </is>
      </c>
      <c r="J13" s="6" t="inlineStr">
        <is>
          <t>Mobile Pod Lead</t>
        </is>
      </c>
      <c r="K13" s="4" t="inlineStr">
        <is>
          <t>Active Growth</t>
        </is>
      </c>
    </row>
    <row r="14" ht="20" customHeight="1">
      <c r="A14" s="4" t="inlineStr">
        <is>
          <t>APP-05</t>
        </is>
      </c>
      <c r="B14" s="5" t="inlineStr">
        <is>
          <t>Customer Support CRM</t>
        </is>
      </c>
      <c r="C14" s="6" t="inlineStr">
        <is>
          <t>Support Ticket Desk</t>
        </is>
      </c>
      <c r="D14" s="4" t="inlineStr">
        <is>
          <t>High</t>
        </is>
      </c>
      <c r="E14" s="4" t="inlineStr">
        <is>
          <t>High</t>
        </is>
      </c>
      <c r="F14" s="41" t="inlineStr">
        <is>
          <t>Tolerate</t>
        </is>
      </c>
      <c r="G14" s="6" t="inlineStr">
        <is>
          <t>Salesforce SaaS</t>
        </is>
      </c>
      <c r="H14" s="42" t="n">
        <v>480000</v>
      </c>
      <c r="I14" s="6" t="inlineStr">
        <is>
          <t>VP Customer Support</t>
        </is>
      </c>
      <c r="J14" s="6" t="inlineStr">
        <is>
          <t>SaaS Admin</t>
        </is>
      </c>
      <c r="K14" s="4" t="inlineStr">
        <is>
          <t>Active</t>
        </is>
      </c>
    </row>
    <row r="15" ht="20" customHeight="1">
      <c r="A15" s="4" t="inlineStr">
        <is>
          <t>APP-06</t>
        </is>
      </c>
      <c r="B15" s="5" t="inlineStr">
        <is>
          <t>Corporate Human Resources</t>
        </is>
      </c>
      <c r="C15" s="6" t="inlineStr">
        <is>
          <t>Payroll &amp; Employee Ledger</t>
        </is>
      </c>
      <c r="D15" s="4" t="inlineStr">
        <is>
          <t>Medium</t>
        </is>
      </c>
      <c r="E15" s="4" t="inlineStr">
        <is>
          <t>High</t>
        </is>
      </c>
      <c r="F15" s="41" t="inlineStr">
        <is>
          <t>Tolerate</t>
        </is>
      </c>
      <c r="G15" s="6" t="inlineStr">
        <is>
          <t>Workday SaaS</t>
        </is>
      </c>
      <c r="H15" s="42" t="n">
        <v>320000</v>
      </c>
      <c r="I15" s="6" t="inlineStr">
        <is>
          <t>HR Director</t>
        </is>
      </c>
      <c r="J15" s="6" t="inlineStr">
        <is>
          <t>Enterprise Architect</t>
        </is>
      </c>
      <c r="K15" s="4" t="inlineStr">
        <is>
          <t>Active</t>
        </is>
      </c>
    </row>
    <row r="16" ht="20" customHeight="1">
      <c r="A16" s="4" t="inlineStr">
        <is>
          <t>APP-07</t>
        </is>
      </c>
      <c r="B16" s="5" t="inlineStr">
        <is>
          <t>Inventory Logistics Sync</t>
        </is>
      </c>
      <c r="C16" s="6" t="inlineStr">
        <is>
          <t>Warehouse Stock Movement</t>
        </is>
      </c>
      <c r="D16" s="4" t="inlineStr">
        <is>
          <t>Medium</t>
        </is>
      </c>
      <c r="E16" s="4" t="inlineStr">
        <is>
          <t>Medium</t>
        </is>
      </c>
      <c r="F16" s="41" t="inlineStr">
        <is>
          <t>Tolerate</t>
        </is>
      </c>
      <c r="G16" s="6" t="inlineStr">
        <is>
          <t>Hybrid Azure VM</t>
        </is>
      </c>
      <c r="H16" s="42" t="n">
        <v>290000</v>
      </c>
      <c r="I16" s="6" t="inlineStr">
        <is>
          <t>VP Supply Chain</t>
        </is>
      </c>
      <c r="J16" s="6" t="inlineStr">
        <is>
          <t>Solution Architect</t>
        </is>
      </c>
      <c r="K16" s="4" t="inlineStr">
        <is>
          <t>Active</t>
        </is>
      </c>
    </row>
    <row r="17" ht="20" customHeight="1">
      <c r="A17" s="4" t="inlineStr">
        <is>
          <t>APP-08</t>
        </is>
      </c>
      <c r="B17" s="5" t="inlineStr">
        <is>
          <t>Fraud AI Detection Engine</t>
        </is>
      </c>
      <c r="C17" s="6" t="inlineStr">
        <is>
          <t>Risk &amp; Transaction Defense</t>
        </is>
      </c>
      <c r="D17" s="4" t="inlineStr">
        <is>
          <t>High</t>
        </is>
      </c>
      <c r="E17" s="4" t="inlineStr">
        <is>
          <t>High</t>
        </is>
      </c>
      <c r="F17" s="44" t="inlineStr">
        <is>
          <t>Invest</t>
        </is>
      </c>
      <c r="G17" s="6" t="inlineStr">
        <is>
          <t>GCP Cloud-Native AI</t>
        </is>
      </c>
      <c r="H17" s="42" t="n">
        <v>540000</v>
      </c>
      <c r="I17" s="6" t="inlineStr">
        <is>
          <t>Chief Risk Officer</t>
        </is>
      </c>
      <c r="J17" s="6" t="inlineStr">
        <is>
          <t>AI Architect</t>
        </is>
      </c>
      <c r="K17" s="4" t="inlineStr">
        <is>
          <t>Active Growth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34" customWidth="1" min="6" max="6"/>
    <col width="34" customWidth="1" min="7" max="7"/>
    <col width="18" customWidth="1" min="8" max="8"/>
  </cols>
  <sheetData>
    <row r="1" ht="35" customHeight="1">
      <c r="A1" s="1" t="inlineStr">
        <is>
          <t>🧭 GARTNER TIME MODEL STRATEGIC ROADMAP &amp; PORTFOLIO ALLOCATION</t>
        </is>
      </c>
    </row>
    <row r="9" ht="24" customHeight="1">
      <c r="A9" s="40" t="inlineStr">
        <is>
          <t>TIME CATEGORY</t>
        </is>
      </c>
      <c r="B9" s="40" t="inlineStr">
        <is>
          <t>BUSINESS FIT</t>
        </is>
      </c>
      <c r="C9" s="40" t="inlineStr">
        <is>
          <t>TECHNICAL FIT</t>
        </is>
      </c>
      <c r="D9" s="40" t="inlineStr">
        <is>
          <t>TOTAL APPS</t>
        </is>
      </c>
      <c r="E9" s="40" t="inlineStr">
        <is>
          <t>ANNUAL SPEND ($)</t>
        </is>
      </c>
      <c r="F9" s="40" t="inlineStr">
        <is>
          <t>STRATEGIC RATIONALE</t>
        </is>
      </c>
      <c r="G9" s="40" t="inlineStr">
        <is>
          <t>ACTION PLAN</t>
        </is>
      </c>
      <c r="H9" s="40" t="inlineStr">
        <is>
          <t>HEALTH STATUS</t>
        </is>
      </c>
    </row>
    <row r="10" ht="22" customHeight="1">
      <c r="A10" s="5" t="inlineStr">
        <is>
          <t>Invest</t>
        </is>
      </c>
      <c r="B10" s="6" t="inlineStr">
        <is>
          <t>High Business Value</t>
        </is>
      </c>
      <c r="C10" s="6" t="inlineStr">
        <is>
          <t>High Tech Quality</t>
        </is>
      </c>
      <c r="D10" s="48">
        <f>COUNTIF('Application Portfolio (APM)'!F10:F30, "Invest")</f>
        <v/>
      </c>
      <c r="E10" s="49">
        <f>SUMIF('Application Portfolio (APM)'!F10:F30, "Invest", 'Application Portfolio (APM)'!H10:H30)</f>
        <v/>
      </c>
      <c r="F10" s="6" t="inlineStr">
        <is>
          <t>Modernize features, scale cloud infrastructure, accelerate roadmap</t>
        </is>
      </c>
      <c r="G10" s="6" t="inlineStr">
        <is>
          <t>Inject engineering pods &amp; enhance capabilities</t>
        </is>
      </c>
      <c r="H10" s="44" t="inlineStr">
        <is>
          <t>Optimal</t>
        </is>
      </c>
    </row>
    <row r="11" ht="22" customHeight="1">
      <c r="A11" s="5" t="inlineStr">
        <is>
          <t>Tolerate</t>
        </is>
      </c>
      <c r="B11" s="6" t="inlineStr">
        <is>
          <t>Medium-High Value</t>
        </is>
      </c>
      <c r="C11" s="6" t="inlineStr">
        <is>
          <t>Acceptable Quality</t>
        </is>
      </c>
      <c r="D11" s="48">
        <f>COUNTIF('Application Portfolio (APM)'!F10:F30, "Tolerate")</f>
        <v/>
      </c>
      <c r="E11" s="49">
        <f>SUMIF('Application Portfolio (APM)'!F10:F30, "Tolerate", 'Application Portfolio (APM)'!H10:H30)</f>
        <v/>
      </c>
      <c r="F11" s="6" t="inlineStr">
        <is>
          <t>Stable utility systems; maintain without significant changes</t>
        </is>
      </c>
      <c r="G11" s="6" t="inlineStr">
        <is>
          <t>Keep operational with minimal maintenance spend</t>
        </is>
      </c>
      <c r="H11" s="44" t="inlineStr">
        <is>
          <t>Optimal</t>
        </is>
      </c>
    </row>
    <row r="12" ht="22" customHeight="1">
      <c r="A12" s="5" t="inlineStr">
        <is>
          <t>Migrate</t>
        </is>
      </c>
      <c r="B12" s="6" t="inlineStr">
        <is>
          <t>High Business Value</t>
        </is>
      </c>
      <c r="C12" s="6" t="inlineStr">
        <is>
          <t>Low Tech Quality</t>
        </is>
      </c>
      <c r="D12" s="48">
        <f>COUNTIF('Application Portfolio (APM)'!F10:F30, "Migrate")</f>
        <v/>
      </c>
      <c r="E12" s="49">
        <f>SUMIF('Application Portfolio (APM)'!F10:F30, "Migrate", 'Application Portfolio (APM)'!H10:H30)</f>
        <v/>
      </c>
      <c r="F12" s="6" t="inlineStr">
        <is>
          <t>Critical functionality trapped in obsolete legacy code</t>
        </is>
      </c>
      <c r="G12" s="6" t="inlineStr">
        <is>
          <t>Replatform to cloud-native microservices architecture</t>
        </is>
      </c>
      <c r="H12" s="41" t="inlineStr">
        <is>
          <t>At Risk</t>
        </is>
      </c>
    </row>
    <row r="13" ht="22" customHeight="1">
      <c r="A13" s="5" t="inlineStr">
        <is>
          <t>Eliminate</t>
        </is>
      </c>
      <c r="B13" s="6" t="inlineStr">
        <is>
          <t>Low Business Value</t>
        </is>
      </c>
      <c r="C13" s="6" t="inlineStr">
        <is>
          <t>Low Tech Quality</t>
        </is>
      </c>
      <c r="D13" s="48">
        <f>COUNTIF('Application Portfolio (APM)'!F10:F30, "Eliminate")</f>
        <v/>
      </c>
      <c r="E13" s="49">
        <f>SUMIF('Application Portfolio (APM)'!F10:F30, "Eliminate", 'Application Portfolio (APM)'!H10:H30)</f>
        <v/>
      </c>
      <c r="F13" s="6" t="inlineStr">
        <is>
          <t>Redundant shelfware, obsolete point solutions, technical debt</t>
        </is>
      </c>
      <c r="G13" s="6" t="inlineStr">
        <is>
          <t>Decommission, archive data, and cancel licenses</t>
        </is>
      </c>
      <c r="H13" s="50" t="inlineStr">
        <is>
          <t>Action Required</t>
        </is>
      </c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5" t="inlineStr">
        <is>
          <t>⚠️ TECHNOLOGY STACK LIFECYCLE &amp; END-OF-LIFE (EOL) TRACKER</t>
        </is>
      </c>
    </row>
    <row r="9" ht="24" customHeight="1">
      <c r="A9" s="3" t="inlineStr">
        <is>
          <t>TECH ID</t>
        </is>
      </c>
      <c r="B9" s="3" t="inlineStr">
        <is>
          <t>COMPONENT / LANGUAGE</t>
        </is>
      </c>
      <c r="C9" s="3" t="inlineStr">
        <is>
          <t>CURRENT VERSION</t>
        </is>
      </c>
      <c r="D9" s="3" t="inlineStr">
        <is>
          <t>VENDOR EOL DATE</t>
        </is>
      </c>
      <c r="E9" s="3" t="inlineStr">
        <is>
          <t>DAYS TO EOL</t>
        </is>
      </c>
      <c r="F9" s="3" t="inlineStr">
        <is>
          <t>TARGET UPGRADE VERSION</t>
        </is>
      </c>
      <c r="G9" s="3" t="inlineStr">
        <is>
          <t>MIGRATION RISK</t>
        </is>
      </c>
      <c r="H9" s="3" t="inlineStr">
        <is>
          <t>ASSIGNED ARCHITECT</t>
        </is>
      </c>
      <c r="I9" s="3" t="inlineStr">
        <is>
          <t>STATUS</t>
        </is>
      </c>
    </row>
    <row r="10" ht="20" customHeight="1">
      <c r="A10" s="4" t="inlineStr">
        <is>
          <t>TECH-01</t>
        </is>
      </c>
      <c r="B10" s="5" t="inlineStr">
        <is>
          <t>Java Runtime Environment</t>
        </is>
      </c>
      <c r="C10" s="4" t="inlineStr">
        <is>
          <t>Java 8 (Oracle)</t>
        </is>
      </c>
      <c r="D10" s="4" t="inlineStr">
        <is>
          <t>2026-12-31</t>
        </is>
      </c>
      <c r="E10" s="48">
        <f>DATEVALUE(D10)-DATEVALUE("2026-10-15")</f>
        <v/>
      </c>
      <c r="F10" s="51" t="inlineStr">
        <is>
          <t>OpenJDK 21 LTS</t>
        </is>
      </c>
      <c r="G10" s="43" t="inlineStr">
        <is>
          <t>High</t>
        </is>
      </c>
      <c r="H10" s="6" t="inlineStr">
        <is>
          <t>Bambang Wijaya</t>
        </is>
      </c>
      <c r="I10" s="50" t="inlineStr">
        <is>
          <t>Action Required</t>
        </is>
      </c>
    </row>
    <row r="11" ht="20" customHeight="1">
      <c r="A11" s="4" t="inlineStr">
        <is>
          <t>TECH-02</t>
        </is>
      </c>
      <c r="B11" s="5" t="inlineStr">
        <is>
          <t>Python Data Pipeline</t>
        </is>
      </c>
      <c r="C11" s="4" t="inlineStr">
        <is>
          <t>Python 3.8</t>
        </is>
      </c>
      <c r="D11" s="4" t="inlineStr">
        <is>
          <t>2024-10-31</t>
        </is>
      </c>
      <c r="E11" s="48" t="n">
        <v>-715</v>
      </c>
      <c r="F11" s="51" t="inlineStr">
        <is>
          <t>Python 3.12</t>
        </is>
      </c>
      <c r="G11" s="43" t="inlineStr">
        <is>
          <t>Critical</t>
        </is>
      </c>
      <c r="H11" s="6" t="inlineStr">
        <is>
          <t>Rian Hidayat</t>
        </is>
      </c>
      <c r="I11" s="43" t="inlineStr">
        <is>
          <t>EOL Breached</t>
        </is>
      </c>
    </row>
    <row r="12" ht="20" customHeight="1">
      <c r="A12" s="4" t="inlineStr">
        <is>
          <t>TECH-03</t>
        </is>
      </c>
      <c r="B12" s="5" t="inlineStr">
        <is>
          <t>Node.js Microservices</t>
        </is>
      </c>
      <c r="C12" s="4" t="inlineStr">
        <is>
          <t>Node 18 LTS</t>
        </is>
      </c>
      <c r="D12" s="4" t="inlineStr">
        <is>
          <t>2025-04-30</t>
        </is>
      </c>
      <c r="E12" s="48" t="n">
        <v>-533</v>
      </c>
      <c r="F12" s="51" t="inlineStr">
        <is>
          <t>Node 22 LTS</t>
        </is>
      </c>
      <c r="G12" s="41" t="inlineStr">
        <is>
          <t>Medium</t>
        </is>
      </c>
      <c r="H12" s="6" t="inlineStr">
        <is>
          <t>Alex Chen</t>
        </is>
      </c>
      <c r="I12" s="50" t="inlineStr">
        <is>
          <t>Upgrading</t>
        </is>
      </c>
    </row>
    <row r="13" ht="20" customHeight="1">
      <c r="A13" s="4" t="inlineStr">
        <is>
          <t>TECH-04</t>
        </is>
      </c>
      <c r="B13" s="5" t="inlineStr">
        <is>
          <t>PostgreSQL Database Tier</t>
        </is>
      </c>
      <c r="C13" s="4" t="inlineStr">
        <is>
          <t>PostgreSQL 12</t>
        </is>
      </c>
      <c r="D13" s="4" t="inlineStr">
        <is>
          <t>2024-11-14</t>
        </is>
      </c>
      <c r="E13" s="48" t="n">
        <v>-701</v>
      </c>
      <c r="F13" s="51" t="inlineStr">
        <is>
          <t>PostgreSQL 16</t>
        </is>
      </c>
      <c r="G13" s="43" t="inlineStr">
        <is>
          <t>High</t>
        </is>
      </c>
      <c r="H13" s="6" t="inlineStr">
        <is>
          <t>Siti Rahma</t>
        </is>
      </c>
      <c r="I13" s="43" t="inlineStr">
        <is>
          <t>EOL Breached</t>
        </is>
      </c>
    </row>
    <row r="14" ht="20" customHeight="1">
      <c r="A14" s="4" t="inlineStr">
        <is>
          <t>TECH-05</t>
        </is>
      </c>
      <c r="B14" s="5" t="inlineStr">
        <is>
          <t>Kubernetes Fleet</t>
        </is>
      </c>
      <c r="C14" s="4" t="inlineStr">
        <is>
          <t>K8s v1.27</t>
        </is>
      </c>
      <c r="D14" s="4" t="inlineStr">
        <is>
          <t>2024-06-28</t>
        </is>
      </c>
      <c r="E14" s="48" t="n">
        <v>-840</v>
      </c>
      <c r="F14" s="51" t="inlineStr">
        <is>
          <t>K8s v1.30</t>
        </is>
      </c>
      <c r="G14" s="41" t="inlineStr">
        <is>
          <t>Medium</t>
        </is>
      </c>
      <c r="H14" s="6" t="inlineStr">
        <is>
          <t>DevOps Guild</t>
        </is>
      </c>
      <c r="I14" s="50" t="inlineStr">
        <is>
          <t>Upgrading</t>
        </is>
      </c>
    </row>
  </sheetData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4" customWidth="1" min="8" max="8"/>
    <col width="18" customWidth="1" min="9" max="9"/>
  </cols>
  <sheetData>
    <row r="1" ht="35" customHeight="1">
      <c r="A1" s="1" t="inlineStr">
        <is>
          <t>🏛️ ARCHITECTURE REVIEW BOARD (ARB) GOVERNANCE &amp; BLUEPRINTS</t>
        </is>
      </c>
    </row>
    <row r="9" ht="24" customHeight="1">
      <c r="A9" s="40" t="inlineStr">
        <is>
          <t>ARB ID</t>
        </is>
      </c>
      <c r="B9" s="40" t="inlineStr">
        <is>
          <t>SUBMISSION TITLE</t>
        </is>
      </c>
      <c r="C9" s="40" t="inlineStr">
        <is>
          <t>REQUESTING SQUAD</t>
        </is>
      </c>
      <c r="D9" s="40" t="inlineStr">
        <is>
          <t>ARCHITECTURAL PATTERN</t>
        </is>
      </c>
      <c r="E9" s="40" t="inlineStr">
        <is>
          <t>TARGET CLOUD</t>
        </is>
      </c>
      <c r="F9" s="40" t="inlineStr">
        <is>
          <t>REVIEW DATE</t>
        </is>
      </c>
      <c r="G9" s="40" t="inlineStr">
        <is>
          <t>ARB DECISION</t>
        </is>
      </c>
      <c r="H9" s="40" t="inlineStr">
        <is>
          <t>CONDITIONS / ACTION ITEMS</t>
        </is>
      </c>
      <c r="I9" s="40" t="inlineStr">
        <is>
          <t>STATUS</t>
        </is>
      </c>
    </row>
    <row r="10" ht="20" customHeight="1">
      <c r="A10" s="4" t="inlineStr">
        <is>
          <t>ARB-201</t>
        </is>
      </c>
      <c r="B10" s="5" t="inlineStr">
        <is>
          <t>Real-Time Event Ingestion Engine</t>
        </is>
      </c>
      <c r="C10" s="6" t="inlineStr">
        <is>
          <t>Data Platform Pod</t>
        </is>
      </c>
      <c r="D10" s="6" t="inlineStr">
        <is>
          <t>Event-Driven (Kafka)</t>
        </is>
      </c>
      <c r="E10" s="4" t="inlineStr">
        <is>
          <t>GCP GKE</t>
        </is>
      </c>
      <c r="F10" s="4" t="inlineStr">
        <is>
          <t>2026-09-15</t>
        </is>
      </c>
      <c r="G10" s="44" t="inlineStr">
        <is>
          <t>Approved</t>
        </is>
      </c>
      <c r="H10" s="6" t="inlineStr">
        <is>
          <t>Must implement schema registry validation</t>
        </is>
      </c>
      <c r="I10" s="44" t="inlineStr">
        <is>
          <t>Approved</t>
        </is>
      </c>
    </row>
    <row r="11" ht="20" customHeight="1">
      <c r="A11" s="4" t="inlineStr">
        <is>
          <t>ARB-202</t>
        </is>
      </c>
      <c r="B11" s="5" t="inlineStr">
        <is>
          <t>Mobile BFF Microservices Gateway</t>
        </is>
      </c>
      <c r="C11" s="6" t="inlineStr">
        <is>
          <t>Mobile Guild</t>
        </is>
      </c>
      <c r="D11" s="6" t="inlineStr">
        <is>
          <t>GraphQL &amp; REST Gateway</t>
        </is>
      </c>
      <c r="E11" s="4" t="inlineStr">
        <is>
          <t>AWS EKS</t>
        </is>
      </c>
      <c r="F11" s="4" t="inlineStr">
        <is>
          <t>2026-09-22</t>
        </is>
      </c>
      <c r="G11" s="44" t="inlineStr">
        <is>
          <t>Approved</t>
        </is>
      </c>
      <c r="H11" s="6" t="inlineStr">
        <is>
          <t>Enforce rate limiting &amp; WAF rules</t>
        </is>
      </c>
      <c r="I11" s="44" t="inlineStr">
        <is>
          <t>Approved</t>
        </is>
      </c>
    </row>
    <row r="12" ht="20" customHeight="1">
      <c r="A12" s="4" t="inlineStr">
        <is>
          <t>ARB-203</t>
        </is>
      </c>
      <c r="B12" s="5" t="inlineStr">
        <is>
          <t>Legacy Monolith Direct DB Query</t>
        </is>
      </c>
      <c r="C12" s="6" t="inlineStr">
        <is>
          <t>BI Analytics</t>
        </is>
      </c>
      <c r="D12" s="6" t="inlineStr">
        <is>
          <t>Shared Database Anti-Pattern</t>
        </is>
      </c>
      <c r="E12" s="4" t="inlineStr">
        <is>
          <t>On-Prem</t>
        </is>
      </c>
      <c r="F12" s="4" t="inlineStr">
        <is>
          <t>2026-10-05</t>
        </is>
      </c>
      <c r="G12" s="43" t="inlineStr">
        <is>
          <t>Rejected</t>
        </is>
      </c>
      <c r="H12" s="6" t="inlineStr">
        <is>
          <t>Violates decoupling standard; use Kafka CDC</t>
        </is>
      </c>
      <c r="I12" s="43" t="inlineStr">
        <is>
          <t>Rejected</t>
        </is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45" t="inlineStr">
        <is>
          <t>🔌 ENTERPRISE API CATALOG &amp; SYSTEM INTEGRATION TOPOLOGY</t>
        </is>
      </c>
    </row>
    <row r="9" ht="24" customHeight="1">
      <c r="A9" s="3" t="inlineStr">
        <is>
          <t>INTEGRATION ID</t>
        </is>
      </c>
      <c r="B9" s="3" t="inlineStr">
        <is>
          <t>SOURCE SYSTEM</t>
        </is>
      </c>
      <c r="C9" s="3" t="inlineStr">
        <is>
          <t>TARGET SYSTEM</t>
        </is>
      </c>
      <c r="D9" s="3" t="inlineStr">
        <is>
          <t>PROTOCOL / TRANSPORT</t>
        </is>
      </c>
      <c r="E9" s="3" t="inlineStr">
        <is>
          <t>SYNC / ASYNC</t>
        </is>
      </c>
      <c r="F9" s="3" t="inlineStr">
        <is>
          <t>REUSABILITY SCORE (1-5)</t>
        </is>
      </c>
      <c r="G9" s="3" t="inlineStr">
        <is>
          <t>DATA CLASSIFICATION</t>
        </is>
      </c>
      <c r="H9" s="3" t="inlineStr">
        <is>
          <t>THROUGHPUT (RPS)</t>
        </is>
      </c>
      <c r="I9" s="3" t="inlineStr">
        <is>
          <t>STATUS</t>
        </is>
      </c>
    </row>
    <row r="10" ht="20" customHeight="1">
      <c r="A10" s="4" t="inlineStr">
        <is>
          <t>INT-01</t>
        </is>
      </c>
      <c r="B10" s="5" t="inlineStr">
        <is>
          <t>Mobile Banking App</t>
        </is>
      </c>
      <c r="C10" s="6" t="inlineStr">
        <is>
          <t>Payment Gateway API</t>
        </is>
      </c>
      <c r="D10" s="4" t="inlineStr">
        <is>
          <t>REST / JSON (mTLS)</t>
        </is>
      </c>
      <c r="E10" s="4" t="inlineStr">
        <is>
          <t>Synchronous</t>
        </is>
      </c>
      <c r="F10" s="48" t="n">
        <v>4.8</v>
      </c>
      <c r="G10" s="6" t="inlineStr">
        <is>
          <t>Confidential PII</t>
        </is>
      </c>
      <c r="H10" s="4" t="n">
        <v>450</v>
      </c>
      <c r="I10" s="44" t="inlineStr">
        <is>
          <t>Optimal</t>
        </is>
      </c>
    </row>
    <row r="11" ht="20" customHeight="1">
      <c r="A11" s="4" t="inlineStr">
        <is>
          <t>INT-02</t>
        </is>
      </c>
      <c r="B11" s="5" t="inlineStr">
        <is>
          <t>Core Banking Ledger</t>
        </is>
      </c>
      <c r="C11" s="6" t="inlineStr">
        <is>
          <t>Enterprise Lakehouse</t>
        </is>
      </c>
      <c r="D11" s="4" t="inlineStr">
        <is>
          <t>Kafka CDC Streaming</t>
        </is>
      </c>
      <c r="E11" s="4" t="inlineStr">
        <is>
          <t>Asynchronous</t>
        </is>
      </c>
      <c r="F11" s="48" t="n">
        <v>5</v>
      </c>
      <c r="G11" s="6" t="inlineStr">
        <is>
          <t>Confidential Financial</t>
        </is>
      </c>
      <c r="H11" s="4" t="n">
        <v>1200</v>
      </c>
      <c r="I11" s="44" t="inlineStr">
        <is>
          <t>Optimal</t>
        </is>
      </c>
    </row>
    <row r="12" ht="20" customHeight="1">
      <c r="A12" s="4" t="inlineStr">
        <is>
          <t>INT-03</t>
        </is>
      </c>
      <c r="B12" s="5" t="inlineStr">
        <is>
          <t>Legacy POS Terminal</t>
        </is>
      </c>
      <c r="C12" s="6" t="inlineStr">
        <is>
          <t>Mainframe Batch Settlement</t>
        </is>
      </c>
      <c r="D12" s="4" t="inlineStr">
        <is>
          <t>SFTP File Transfer</t>
        </is>
      </c>
      <c r="E12" s="4" t="inlineStr">
        <is>
          <t>Batch Async</t>
        </is>
      </c>
      <c r="F12" s="48" t="n">
        <v>1.5</v>
      </c>
      <c r="G12" s="6" t="inlineStr">
        <is>
          <t>Financial Records</t>
        </is>
      </c>
      <c r="H12" s="4" t="n">
        <v>15</v>
      </c>
      <c r="I12" s="41" t="inlineStr">
        <is>
          <t>At Risk</t>
        </is>
      </c>
    </row>
    <row r="13" ht="20" customHeight="1">
      <c r="A13" s="4" t="inlineStr">
        <is>
          <t>INT-04</t>
        </is>
      </c>
      <c r="B13" s="5" t="inlineStr">
        <is>
          <t>Customer Support CRM</t>
        </is>
      </c>
      <c r="C13" s="6" t="inlineStr">
        <is>
          <t>Notification Engine</t>
        </is>
      </c>
      <c r="D13" s="4" t="inlineStr">
        <is>
          <t>Webhook Event Push</t>
        </is>
      </c>
      <c r="E13" s="4" t="inlineStr">
        <is>
          <t>Asynchronous</t>
        </is>
      </c>
      <c r="F13" s="48" t="n">
        <v>4.2</v>
      </c>
      <c r="G13" s="6" t="inlineStr">
        <is>
          <t>Customer PII</t>
        </is>
      </c>
      <c r="H13" s="4" t="n">
        <v>180</v>
      </c>
      <c r="I13" s="44" t="inlineStr">
        <is>
          <t>Optimal</t>
        </is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2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☁️ CLOUD MIGRATION STRATEGY &amp; 6R MODERNIZATION WAVES</t>
        </is>
      </c>
    </row>
    <row r="9" ht="24" customHeight="1">
      <c r="A9" s="40" t="inlineStr">
        <is>
          <t>WORKLOAD ID</t>
        </is>
      </c>
      <c r="B9" s="40" t="inlineStr">
        <is>
          <t>WORKLOAD / SERVICE NAME</t>
        </is>
      </c>
      <c r="C9" s="40" t="inlineStr">
        <is>
          <t>6R STRATEGY</t>
        </is>
      </c>
      <c r="D9" s="40" t="inlineStr">
        <is>
          <t>MIGRATION WAVE</t>
        </is>
      </c>
      <c r="E9" s="40" t="inlineStr">
        <is>
          <t>TARGET ARCHITECTURE</t>
        </is>
      </c>
      <c r="F9" s="40" t="inlineStr">
        <is>
          <t>EST. EFFORT (MONTHS)</t>
        </is>
      </c>
      <c r="G9" s="40" t="inlineStr">
        <is>
          <t>COMPLETION %</t>
        </is>
      </c>
      <c r="H9" s="40" t="inlineStr">
        <is>
          <t>CUTOVER DATE</t>
        </is>
      </c>
      <c r="I9" s="40" t="inlineStr">
        <is>
          <t>STATUS</t>
        </is>
      </c>
    </row>
    <row r="10" ht="20" customHeight="1">
      <c r="A10" s="4" t="inlineStr">
        <is>
          <t>WKL-01</t>
        </is>
      </c>
      <c r="B10" s="5" t="inlineStr">
        <is>
          <t>Core Banking Transactions</t>
        </is>
      </c>
      <c r="C10" s="41" t="inlineStr">
        <is>
          <t>Refactor</t>
        </is>
      </c>
      <c r="D10" s="4" t="inlineStr">
        <is>
          <t>Wave 3</t>
        </is>
      </c>
      <c r="E10" s="6" t="inlineStr">
        <is>
          <t>Microservices on AWS EKS</t>
        </is>
      </c>
      <c r="F10" s="4" t="n">
        <v>18</v>
      </c>
      <c r="G10" s="52" t="n">
        <v>0.72</v>
      </c>
      <c r="H10" s="4" t="inlineStr">
        <is>
          <t>2026-12-15</t>
        </is>
      </c>
      <c r="I10" s="50" t="inlineStr">
        <is>
          <t>In Progress</t>
        </is>
      </c>
    </row>
    <row r="11" ht="20" customHeight="1">
      <c r="A11" s="4" t="inlineStr">
        <is>
          <t>WKL-02</t>
        </is>
      </c>
      <c r="B11" s="5" t="inlineStr">
        <is>
          <t>Customer Data Marts</t>
        </is>
      </c>
      <c r="C11" s="41" t="inlineStr">
        <is>
          <t>Replatform</t>
        </is>
      </c>
      <c r="D11" s="4" t="inlineStr">
        <is>
          <t>Wave 2</t>
        </is>
      </c>
      <c r="E11" s="6" t="inlineStr">
        <is>
          <t>Google Cloud BigQuery</t>
        </is>
      </c>
      <c r="F11" s="4" t="n">
        <v>8</v>
      </c>
      <c r="G11" s="52" t="n">
        <v>0.88</v>
      </c>
      <c r="H11" s="4" t="inlineStr">
        <is>
          <t>2026-11-20</t>
        </is>
      </c>
      <c r="I11" s="50" t="inlineStr">
        <is>
          <t>In Progress</t>
        </is>
      </c>
    </row>
    <row r="12" ht="20" customHeight="1">
      <c r="A12" s="4" t="inlineStr">
        <is>
          <t>WKL-03</t>
        </is>
      </c>
      <c r="B12" s="5" t="inlineStr">
        <is>
          <t>Legacy Billing Appliance</t>
        </is>
      </c>
      <c r="C12" s="50" t="inlineStr">
        <is>
          <t>Repurchase</t>
        </is>
      </c>
      <c r="D12" s="4" t="inlineStr">
        <is>
          <t>Wave 1</t>
        </is>
      </c>
      <c r="E12" s="6" t="inlineStr">
        <is>
          <t>Stripe Enterprise SaaS</t>
        </is>
      </c>
      <c r="F12" s="4" t="n">
        <v>6</v>
      </c>
      <c r="G12" s="52" t="n">
        <v>1</v>
      </c>
      <c r="H12" s="4" t="inlineStr">
        <is>
          <t>2026-08-30</t>
        </is>
      </c>
      <c r="I12" s="44" t="inlineStr">
        <is>
          <t>Completed</t>
        </is>
      </c>
    </row>
    <row r="13" ht="20" customHeight="1">
      <c r="A13" s="4" t="inlineStr">
        <is>
          <t>WKL-04</t>
        </is>
      </c>
      <c r="B13" s="5" t="inlineStr">
        <is>
          <t>Internal Intranet Portal</t>
        </is>
      </c>
      <c r="C13" s="41" t="inlineStr">
        <is>
          <t>Rehost</t>
        </is>
      </c>
      <c r="D13" s="4" t="inlineStr">
        <is>
          <t>Wave 1</t>
        </is>
      </c>
      <c r="E13" s="6" t="inlineStr">
        <is>
          <t>Azure VM Lift &amp; Shift</t>
        </is>
      </c>
      <c r="F13" s="4" t="n">
        <v>3</v>
      </c>
      <c r="G13" s="52" t="n">
        <v>1</v>
      </c>
      <c r="H13" s="4" t="inlineStr">
        <is>
          <t>2026-07-15</t>
        </is>
      </c>
      <c r="I13" s="44" t="inlineStr">
        <is>
          <t>Completed</t>
        </is>
      </c>
    </row>
  </sheetData>
  <mergeCells count="1">
    <mergeCell ref="A1:I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34" customWidth="1" min="3" max="3"/>
    <col width="18" customWidth="1" min="4" max="4"/>
    <col width="18" customWidth="1" min="5" max="5"/>
    <col width="18" customWidth="1" min="6" max="6"/>
    <col width="34" customWidth="1" min="7" max="7"/>
    <col width="18" customWidth="1" min="8" max="8"/>
  </cols>
  <sheetData>
    <row r="1" ht="35" customHeight="1">
      <c r="A1" s="45" t="inlineStr">
        <is>
          <t>💸 ARCHITECTURAL &amp; TECHNICAL DEBT FINANCIAL VALUATION</t>
        </is>
      </c>
    </row>
    <row r="9" ht="24" customHeight="1">
      <c r="A9" s="3" t="inlineStr">
        <is>
          <t>DEBT ID</t>
        </is>
      </c>
      <c r="B9" s="3" t="inlineStr">
        <is>
          <t>SYSTEM / REPO</t>
        </is>
      </c>
      <c r="C9" s="3" t="inlineStr">
        <is>
          <t>TECHNICAL DEBT DESCRIPTION</t>
        </is>
      </c>
      <c r="D9" s="3" t="inlineStr">
        <is>
          <t>REMEDIATION EFFORT (DAYS)</t>
        </is>
      </c>
      <c r="E9" s="3" t="inlineStr">
        <is>
          <t>ANNUAL FINANCIAL DRAG ($)</t>
        </is>
      </c>
      <c r="F9" s="3" t="inlineStr">
        <is>
          <t>PAYOFF URGENCY</t>
        </is>
      </c>
      <c r="G9" s="3" t="inlineStr">
        <is>
          <t>PROPOSED SOLUTION</t>
        </is>
      </c>
      <c r="H9" s="3" t="inlineStr">
        <is>
          <t>STATUS</t>
        </is>
      </c>
    </row>
    <row r="10" ht="20" customHeight="1">
      <c r="A10" s="4" t="inlineStr">
        <is>
          <t>TDB-01</t>
        </is>
      </c>
      <c r="B10" s="5" t="inlineStr">
        <is>
          <t>Core Banking Mainframe</t>
        </is>
      </c>
      <c r="C10" s="6" t="inlineStr">
        <is>
          <t>Hardcoded COBOL batch scripts lack automated unit tests</t>
        </is>
      </c>
      <c r="D10" s="4" t="n">
        <v>120</v>
      </c>
      <c r="E10" s="53" t="n">
        <v>450000</v>
      </c>
      <c r="F10" s="43" t="inlineStr">
        <is>
          <t>High</t>
        </is>
      </c>
      <c r="G10" s="6" t="inlineStr">
        <is>
          <t>Decompose into Go microservices with test fixtures</t>
        </is>
      </c>
      <c r="H10" s="50" t="inlineStr">
        <is>
          <t>In Progress</t>
        </is>
      </c>
    </row>
    <row r="11" ht="20" customHeight="1">
      <c r="A11" s="4" t="inlineStr">
        <is>
          <t>TDB-02</t>
        </is>
      </c>
      <c r="B11" s="5" t="inlineStr">
        <is>
          <t>Legacy POS Terminal</t>
        </is>
      </c>
      <c r="C11" s="6" t="inlineStr">
        <is>
          <t>Direct point-to-point SQL queries cause database lockups</t>
        </is>
      </c>
      <c r="D11" s="4" t="n">
        <v>45</v>
      </c>
      <c r="E11" s="53" t="n">
        <v>180000</v>
      </c>
      <c r="F11" s="43" t="inlineStr">
        <is>
          <t>High</t>
        </is>
      </c>
      <c r="G11" s="6" t="inlineStr">
        <is>
          <t>Deploy API caching layer with Redis</t>
        </is>
      </c>
      <c r="H11" s="44" t="inlineStr">
        <is>
          <t>Approved</t>
        </is>
      </c>
    </row>
    <row r="12" ht="20" customHeight="1">
      <c r="A12" s="4" t="inlineStr">
        <is>
          <t>TDB-03</t>
        </is>
      </c>
      <c r="B12" s="5" t="inlineStr">
        <is>
          <t>Mobile Banking App</t>
        </is>
      </c>
      <c r="C12" s="6" t="inlineStr">
        <is>
          <t>Monolithic frontend state management spaghetti code</t>
        </is>
      </c>
      <c r="D12" s="4" t="n">
        <v>30</v>
      </c>
      <c r="E12" s="53" t="n">
        <v>95000</v>
      </c>
      <c r="F12" s="41" t="inlineStr">
        <is>
          <t>Medium</t>
        </is>
      </c>
      <c r="G12" s="6" t="inlineStr">
        <is>
          <t>Migrate to BLoC architectural state pattern</t>
        </is>
      </c>
      <c r="H12" s="50" t="inlineStr">
        <is>
          <t>In Progress</t>
        </is>
      </c>
    </row>
    <row r="13" ht="20" customHeight="1">
      <c r="A13" s="4" t="inlineStr">
        <is>
          <t>TDB-04</t>
        </is>
      </c>
      <c r="B13" s="5" t="inlineStr">
        <is>
          <t>Reporting DB</t>
        </is>
      </c>
      <c r="C13" s="6" t="inlineStr">
        <is>
          <t>Unindexed large tables causing CPU 95% spikes</t>
        </is>
      </c>
      <c r="D13" s="4" t="n">
        <v>15</v>
      </c>
      <c r="E13" s="53" t="n">
        <v>65000</v>
      </c>
      <c r="F13" s="41" t="inlineStr">
        <is>
          <t>Medium</t>
        </is>
      </c>
      <c r="G13" s="6" t="inlineStr">
        <is>
          <t>Partition tables &amp; rebuild b-tree indexes</t>
        </is>
      </c>
      <c r="H13" s="44" t="inlineStr">
        <is>
          <t>Approved</t>
        </is>
      </c>
    </row>
  </sheetData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🧩 SERVICE DECOMPOSITION &amp; DOMAIN BOUNDARY TOPOLOGY</t>
        </is>
      </c>
    </row>
    <row r="9" ht="24" customHeight="1">
      <c r="A9" s="40" t="inlineStr">
        <is>
          <t>DOMAIN ID</t>
        </is>
      </c>
      <c r="B9" s="40" t="inlineStr">
        <is>
          <t>BUSINESS DOMAIN</t>
        </is>
      </c>
      <c r="C9" s="40" t="inlineStr">
        <is>
          <t>ARCHITECTURE STYLE</t>
        </is>
      </c>
      <c r="D9" s="40" t="inlineStr">
        <is>
          <t>TOTAL SERVICES</t>
        </is>
      </c>
      <c r="E9" s="40" t="inlineStr">
        <is>
          <t>DATABASE PER SERVICE</t>
        </is>
      </c>
      <c r="F9" s="40" t="inlineStr">
        <is>
          <t>OBSERVABILITY SCORE %</t>
        </is>
      </c>
      <c r="G9" s="40" t="inlineStr">
        <is>
          <t>DECOUPLING STATUS</t>
        </is>
      </c>
      <c r="H9" s="40" t="inlineStr">
        <is>
          <t>HEALTH</t>
        </is>
      </c>
    </row>
    <row r="10" ht="20" customHeight="1">
      <c r="A10" s="4" t="inlineStr">
        <is>
          <t>DOM-01</t>
        </is>
      </c>
      <c r="B10" s="5" t="inlineStr">
        <is>
          <t>Checkout &amp; Payments</t>
        </is>
      </c>
      <c r="C10" s="6" t="inlineStr">
        <is>
          <t>Cloud Microservices</t>
        </is>
      </c>
      <c r="D10" s="4" t="n">
        <v>12</v>
      </c>
      <c r="E10" s="4" t="inlineStr">
        <is>
          <t>Yes (Postgres/Redis)</t>
        </is>
      </c>
      <c r="F10" s="52" t="n">
        <v>0.95</v>
      </c>
      <c r="G10" s="4" t="inlineStr">
        <is>
          <t>Fully Decoupled</t>
        </is>
      </c>
      <c r="H10" s="44" t="inlineStr">
        <is>
          <t>Optimal</t>
        </is>
      </c>
    </row>
    <row r="11" ht="20" customHeight="1">
      <c r="A11" s="4" t="inlineStr">
        <is>
          <t>DOM-02</t>
        </is>
      </c>
      <c r="B11" s="5" t="inlineStr">
        <is>
          <t>Customer Identity &amp; Auth</t>
        </is>
      </c>
      <c r="C11" s="6" t="inlineStr">
        <is>
          <t>Modular Microservices</t>
        </is>
      </c>
      <c r="D11" s="4" t="n">
        <v>6</v>
      </c>
      <c r="E11" s="4" t="inlineStr">
        <is>
          <t>Yes (Azure SQL)</t>
        </is>
      </c>
      <c r="F11" s="52" t="n">
        <v>0.92</v>
      </c>
      <c r="G11" s="4" t="inlineStr">
        <is>
          <t>Fully Decoupled</t>
        </is>
      </c>
      <c r="H11" s="44" t="inlineStr">
        <is>
          <t>Optimal</t>
        </is>
      </c>
    </row>
    <row r="12" ht="20" customHeight="1">
      <c r="A12" s="4" t="inlineStr">
        <is>
          <t>DOM-03</t>
        </is>
      </c>
      <c r="B12" s="5" t="inlineStr">
        <is>
          <t>Order Fulfillment &amp; Stock</t>
        </is>
      </c>
      <c r="C12" s="6" t="inlineStr">
        <is>
          <t>Semi-Decoupled Monolith</t>
        </is>
      </c>
      <c r="D12" s="4" t="n">
        <v>4</v>
      </c>
      <c r="E12" s="4" t="inlineStr">
        <is>
          <t>No (Shared Schema)</t>
        </is>
      </c>
      <c r="F12" s="52" t="n">
        <v>0.74</v>
      </c>
      <c r="G12" s="4" t="inlineStr">
        <is>
          <t>Decomposing</t>
        </is>
      </c>
      <c r="H12" s="41" t="inlineStr">
        <is>
          <t>At Risk</t>
        </is>
      </c>
    </row>
    <row r="13" ht="20" customHeight="1">
      <c r="A13" s="4" t="inlineStr">
        <is>
          <t>DOM-04</t>
        </is>
      </c>
      <c r="B13" s="5" t="inlineStr">
        <is>
          <t>General Ledger Accounting</t>
        </is>
      </c>
      <c r="C13" s="6" t="inlineStr">
        <is>
          <t>Legacy Monolith</t>
        </is>
      </c>
      <c r="D13" s="4" t="n">
        <v>1</v>
      </c>
      <c r="E13" s="4" t="inlineStr">
        <is>
          <t>No (Monolithic DB)</t>
        </is>
      </c>
      <c r="F13" s="52" t="n">
        <v>0.6</v>
      </c>
      <c r="G13" s="4" t="inlineStr">
        <is>
          <t>Tightly Coupled</t>
        </is>
      </c>
      <c r="H13" s="41" t="inlineStr">
        <is>
          <t>At Risk</t>
        </is>
      </c>
    </row>
  </sheetData>
  <mergeCells count="1"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26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5" t="inlineStr">
        <is>
          <t>🗄️ ENTERPRISE DATA ARCHITECTURE, GOLDEN RECORDS &amp; DATA MESH</t>
        </is>
      </c>
    </row>
    <row r="9" ht="24" customHeight="1">
      <c r="A9" s="3" t="inlineStr">
        <is>
          <t>DATA DOMAIN</t>
        </is>
      </c>
      <c r="B9" s="3" t="inlineStr">
        <is>
          <t>SYSTEM OF RECORD (SOR)</t>
        </is>
      </c>
      <c r="C9" s="3" t="inlineStr">
        <is>
          <t>STORAGE TECH</t>
        </is>
      </c>
      <c r="D9" s="3" t="inlineStr">
        <is>
          <t>INGESTION LATENCY</t>
        </is>
      </c>
      <c r="E9" s="3" t="inlineStr">
        <is>
          <t>GOLDEN RECORD SCHEMA</t>
        </is>
      </c>
      <c r="F9" s="3" t="inlineStr">
        <is>
          <t>DATA MESH PRODUCT OWNER</t>
        </is>
      </c>
      <c r="G9" s="3" t="inlineStr">
        <is>
          <t>DATA QUALITY INDEX</t>
        </is>
      </c>
      <c r="H9" s="3" t="inlineStr">
        <is>
          <t>STATUS</t>
        </is>
      </c>
    </row>
    <row r="10" ht="20" customHeight="1">
      <c r="A10" s="5" t="inlineStr">
        <is>
          <t>Customer 360</t>
        </is>
      </c>
      <c r="B10" s="6" t="inlineStr">
        <is>
          <t>Identity Okta &amp; CRM</t>
        </is>
      </c>
      <c r="C10" s="6" t="inlineStr">
        <is>
          <t>Snowflake Gold Layer</t>
        </is>
      </c>
      <c r="D10" s="4" t="inlineStr">
        <is>
          <t>&lt; 15 Mins</t>
        </is>
      </c>
      <c r="E10" s="6" t="inlineStr">
        <is>
          <t>Standardized JSON Schema</t>
        </is>
      </c>
      <c r="F10" s="6" t="inlineStr">
        <is>
          <t>Customer Data Steward</t>
        </is>
      </c>
      <c r="G10" s="52" t="n">
        <v>0.985</v>
      </c>
      <c r="H10" s="44" t="inlineStr">
        <is>
          <t>Optimal</t>
        </is>
      </c>
    </row>
    <row r="11" ht="20" customHeight="1">
      <c r="A11" s="5" t="inlineStr">
        <is>
          <t>Financial Transaction Ledger</t>
        </is>
      </c>
      <c r="B11" s="6" t="inlineStr">
        <is>
          <t>Core Banking Postgres</t>
        </is>
      </c>
      <c r="C11" s="6" t="inlineStr">
        <is>
          <t>Iceberg Lakehouse Table</t>
        </is>
      </c>
      <c r="D11" s="4" t="inlineStr">
        <is>
          <t>Real-Time CDC</t>
        </is>
      </c>
      <c r="E11" s="6" t="inlineStr">
        <is>
          <t>Strict ACID Avro Schema</t>
        </is>
      </c>
      <c r="F11" s="6" t="inlineStr">
        <is>
          <t>Finance Data Lead</t>
        </is>
      </c>
      <c r="G11" s="52" t="n">
        <v>0.999</v>
      </c>
      <c r="H11" s="44" t="inlineStr">
        <is>
          <t>Optimal</t>
        </is>
      </c>
    </row>
    <row r="12" ht="20" customHeight="1">
      <c r="A12" s="5" t="inlineStr">
        <is>
          <t>Product Catalog Master</t>
        </is>
      </c>
      <c r="B12" s="6" t="inlineStr">
        <is>
          <t>Cloud Spanner Catalog</t>
        </is>
      </c>
      <c r="C12" s="6" t="inlineStr">
        <is>
          <t>Redis &amp; BigQuery</t>
        </is>
      </c>
      <c r="D12" s="4" t="inlineStr">
        <is>
          <t>&lt; 1 Min</t>
        </is>
      </c>
      <c r="E12" s="6" t="inlineStr">
        <is>
          <t>GraphQL Schema Entity</t>
        </is>
      </c>
      <c r="F12" s="6" t="inlineStr">
        <is>
          <t>Merchant Catalog Lead</t>
        </is>
      </c>
      <c r="G12" s="52" t="n">
        <v>0.97</v>
      </c>
      <c r="H12" s="44" t="inlineStr">
        <is>
          <t>Optimal</t>
        </is>
      </c>
    </row>
  </sheetData>
  <mergeCells count="1"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8" customWidth="1" min="4" max="4"/>
    <col width="18" customWidth="1" min="5" max="5"/>
    <col width="18" customWidth="1" min="6" max="6"/>
    <col width="30" customWidth="1" min="7" max="7"/>
    <col width="18" customWidth="1" min="8" max="8"/>
  </cols>
  <sheetData>
    <row r="1" ht="35" customHeight="1">
      <c r="A1" s="1" t="inlineStr">
        <is>
          <t>🕸️ INTER-SYSTEM DEPENDENCY GRAPH &amp; BLAST RADIUS MATRIX</t>
        </is>
      </c>
    </row>
    <row r="9" ht="24" customHeight="1">
      <c r="A9" s="40" t="inlineStr">
        <is>
          <t>DEP ID</t>
        </is>
      </c>
      <c r="B9" s="40" t="inlineStr">
        <is>
          <t>UPSTREAM CALLER</t>
        </is>
      </c>
      <c r="C9" s="40" t="inlineStr">
        <is>
          <t>DOWNSTREAM SERVICE</t>
        </is>
      </c>
      <c r="D9" s="40" t="inlineStr">
        <is>
          <t>COUPLING TYPE</t>
        </is>
      </c>
      <c r="E9" s="40" t="inlineStr">
        <is>
          <t>FAILURE BLAST RADIUS</t>
        </is>
      </c>
      <c r="F9" s="40" t="inlineStr">
        <is>
          <t>CIRCUIT BREAKER INSTALLED</t>
        </is>
      </c>
      <c r="G9" s="40" t="inlineStr">
        <is>
          <t>FALLBACK STRATEGY</t>
        </is>
      </c>
      <c r="H9" s="40" t="inlineStr">
        <is>
          <t>RESILIENCE</t>
        </is>
      </c>
    </row>
    <row r="10" ht="20" customHeight="1">
      <c r="A10" s="4" t="inlineStr">
        <is>
          <t>DEP-01</t>
        </is>
      </c>
      <c r="B10" s="5" t="inlineStr">
        <is>
          <t>Mobile Banking App</t>
        </is>
      </c>
      <c r="C10" s="6" t="inlineStr">
        <is>
          <t>Payment Gateway API</t>
        </is>
      </c>
      <c r="D10" s="4" t="inlineStr">
        <is>
          <t>Direct REST Call</t>
        </is>
      </c>
      <c r="E10" s="43" t="inlineStr">
        <is>
          <t>High (Checkout Block)</t>
        </is>
      </c>
      <c r="F10" s="4" t="inlineStr">
        <is>
          <t>Yes</t>
        </is>
      </c>
      <c r="G10" s="6" t="inlineStr">
        <is>
          <t>Show friendly error retry modal</t>
        </is>
      </c>
      <c r="H10" s="44" t="inlineStr">
        <is>
          <t>Optimal</t>
        </is>
      </c>
    </row>
    <row r="11" ht="20" customHeight="1">
      <c r="A11" s="4" t="inlineStr">
        <is>
          <t>DEP-02</t>
        </is>
      </c>
      <c r="B11" s="5" t="inlineStr">
        <is>
          <t>Payment Gateway</t>
        </is>
      </c>
      <c r="C11" s="6" t="inlineStr">
        <is>
          <t>Notification SMS Service</t>
        </is>
      </c>
      <c r="D11" s="4" t="inlineStr">
        <is>
          <t>Async Event Broker</t>
        </is>
      </c>
      <c r="E11" s="44" t="inlineStr">
        <is>
          <t>Low (Delivery Delay)</t>
        </is>
      </c>
      <c r="F11" s="4" t="inlineStr">
        <is>
          <t>Yes</t>
        </is>
      </c>
      <c r="G11" s="6" t="inlineStr">
        <is>
          <t>Store in Dead Letter Queue (DLQ)</t>
        </is>
      </c>
      <c r="H11" s="44" t="inlineStr">
        <is>
          <t>Optimal</t>
        </is>
      </c>
    </row>
    <row r="12" ht="20" customHeight="1">
      <c r="A12" s="4" t="inlineStr">
        <is>
          <t>DEP-03</t>
        </is>
      </c>
      <c r="B12" s="5" t="inlineStr">
        <is>
          <t>Order Service</t>
        </is>
      </c>
      <c r="C12" s="6" t="inlineStr">
        <is>
          <t>Legacy Mainframe DB</t>
        </is>
      </c>
      <c r="D12" s="4" t="inlineStr">
        <is>
          <t>Direct DB Driver</t>
        </is>
      </c>
      <c r="E12" s="43" t="inlineStr">
        <is>
          <t>High (Order Stalled)</t>
        </is>
      </c>
      <c r="F12" s="4" t="inlineStr">
        <is>
          <t>No</t>
        </is>
      </c>
      <c r="G12" s="6" t="inlineStr">
        <is>
          <t>None (Hard failure)</t>
        </is>
      </c>
      <c r="H12" s="41" t="inlineStr">
        <is>
          <t>At Risk</t>
        </is>
      </c>
    </row>
  </sheetData>
  <mergeCells count="1"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45" t="inlineStr">
        <is>
          <t>📏 ENTERPRISE ARCHITECTURE STANDARDS, GUARDRAILS &amp; GOVERNANCE</t>
        </is>
      </c>
    </row>
    <row r="9" ht="24" customHeight="1">
      <c r="A9" s="3" t="inlineStr">
        <is>
          <t>GUARDRAIL ID</t>
        </is>
      </c>
      <c r="B9" s="3" t="inlineStr">
        <is>
          <t>ARCHITECTURE STANDARD RULE</t>
        </is>
      </c>
      <c r="C9" s="3" t="inlineStr">
        <is>
          <t>DOMAIN</t>
        </is>
      </c>
      <c r="D9" s="3" t="inlineStr">
        <is>
          <t>ENFORCEMENT MECHANISM</t>
        </is>
      </c>
      <c r="E9" s="3" t="inlineStr">
        <is>
          <t>COMPLIANCE %</t>
        </is>
      </c>
      <c r="F9" s="3" t="inlineStr">
        <is>
          <t>VIOLATING APPS COUNT</t>
        </is>
      </c>
      <c r="G9" s="3" t="inlineStr">
        <is>
          <t>REMEDIATION DEADLINE</t>
        </is>
      </c>
      <c r="H9" s="3" t="inlineStr">
        <is>
          <t>STATUS</t>
        </is>
      </c>
    </row>
    <row r="10" ht="20" customHeight="1">
      <c r="A10" s="4" t="inlineStr">
        <is>
          <t>STD-01</t>
        </is>
      </c>
      <c r="B10" s="5" t="inlineStr">
        <is>
          <t>Zero Direct Database Access Across Domain Services</t>
        </is>
      </c>
      <c r="C10" s="4" t="inlineStr">
        <is>
          <t>Microservices</t>
        </is>
      </c>
      <c r="D10" s="6" t="inlineStr">
        <is>
          <t>API Gateway &amp; mTLS</t>
        </is>
      </c>
      <c r="E10" s="52" t="n">
        <v>0.9399999999999999</v>
      </c>
      <c r="F10" s="4" t="n">
        <v>2</v>
      </c>
      <c r="G10" s="4" t="inlineStr">
        <is>
          <t>2026-11-30</t>
        </is>
      </c>
      <c r="H10" s="50" t="inlineStr">
        <is>
          <t>Compliant</t>
        </is>
      </c>
    </row>
    <row r="11" ht="20" customHeight="1">
      <c r="A11" s="4" t="inlineStr">
        <is>
          <t>STD-02</t>
        </is>
      </c>
      <c r="B11" s="5" t="inlineStr">
        <is>
          <t>All Production Workloads Must Run in OCI Containers</t>
        </is>
      </c>
      <c r="C11" s="4" t="inlineStr">
        <is>
          <t>Cloud Platform</t>
        </is>
      </c>
      <c r="D11" s="6" t="inlineStr">
        <is>
          <t>CI/CD Pipeline Linter</t>
        </is>
      </c>
      <c r="E11" s="52" t="n">
        <v>0.98</v>
      </c>
      <c r="F11" s="4" t="n">
        <v>1</v>
      </c>
      <c r="G11" s="4" t="inlineStr">
        <is>
          <t>2026-10-31</t>
        </is>
      </c>
      <c r="H11" s="50" t="inlineStr">
        <is>
          <t>Compliant</t>
        </is>
      </c>
    </row>
    <row r="12" ht="20" customHeight="1">
      <c r="A12" s="4" t="inlineStr">
        <is>
          <t>STD-03</t>
        </is>
      </c>
      <c r="B12" s="5" t="inlineStr">
        <is>
          <t>Structured OpenTelemetry Distributed Tracing</t>
        </is>
      </c>
      <c r="C12" s="4" t="inlineStr">
        <is>
          <t>Observability</t>
        </is>
      </c>
      <c r="D12" s="6" t="inlineStr">
        <is>
          <t>Base Docker Image SDK</t>
        </is>
      </c>
      <c r="E12" s="52" t="n">
        <v>0.88</v>
      </c>
      <c r="F12" s="4" t="n">
        <v>4</v>
      </c>
      <c r="G12" s="4" t="inlineStr">
        <is>
          <t>2026-12-15</t>
        </is>
      </c>
      <c r="H12" s="50" t="inlineStr">
        <is>
          <t>In Progress</t>
        </is>
      </c>
    </row>
    <row r="13" ht="20" customHeight="1">
      <c r="A13" s="4" t="inlineStr">
        <is>
          <t>STD-04</t>
        </is>
      </c>
      <c r="B13" s="5" t="inlineStr">
        <is>
          <t>All Secret Keys Must Reside in Vault / Cloud KMS</t>
        </is>
      </c>
      <c r="C13" s="4" t="inlineStr">
        <is>
          <t>Security</t>
        </is>
      </c>
      <c r="D13" s="6" t="inlineStr">
        <is>
          <t>Git Pre-Commit Hook</t>
        </is>
      </c>
      <c r="E13" s="52" t="n">
        <v>1</v>
      </c>
      <c r="F13" s="4" t="n">
        <v>0</v>
      </c>
      <c r="G13" s="4" t="inlineStr">
        <is>
          <t>Continuous</t>
        </is>
      </c>
      <c r="H13" s="50" t="inlineStr">
        <is>
          <t>Compliant</t>
        </is>
      </c>
    </row>
  </sheetData>
  <mergeCells count="1"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" t="inlineStr">
        <is>
          <t>🏆 STRATEGIC ENTERPRISE ARCHITECTURE MATURITY SCORECARD</t>
        </is>
      </c>
    </row>
    <row r="4" ht="24" customHeight="1">
      <c r="A4" s="40" t="inlineStr">
        <is>
          <t>PERSPECTIVE</t>
        </is>
      </c>
      <c r="B4" s="40" t="inlineStr">
        <is>
          <t>STRATEGIC OBJECTIVE</t>
        </is>
      </c>
      <c r="C4" s="40" t="inlineStr">
        <is>
          <t>TARGET KPI</t>
        </is>
      </c>
      <c r="D4" s="40" t="inlineStr">
        <is>
          <t>ACTUAL ACHIEVED</t>
        </is>
      </c>
      <c r="E4" s="40" t="inlineStr">
        <is>
          <t>WEIGHT</t>
        </is>
      </c>
      <c r="F4" s="40" t="inlineStr">
        <is>
          <t>SCORE (0-100)</t>
        </is>
      </c>
      <c r="G4" s="40" t="inlineStr">
        <is>
          <t>WEIGHTED SCORE</t>
        </is>
      </c>
      <c r="H4" s="40" t="inlineStr">
        <is>
          <t>RAG STATUS</t>
        </is>
      </c>
    </row>
    <row r="5" ht="22" customHeight="1">
      <c r="A5" s="5" t="inlineStr">
        <is>
          <t>Cloud Modernization</t>
        </is>
      </c>
      <c r="B5" s="6" t="inlineStr">
        <is>
          <t>Transition &gt; 75% of application portfolio to cloud-native</t>
        </is>
      </c>
      <c r="C5" s="4" t="inlineStr">
        <is>
          <t>&gt;= 75.0%</t>
        </is>
      </c>
      <c r="D5" s="48" t="inlineStr">
        <is>
          <t>72.4%</t>
        </is>
      </c>
      <c r="E5" s="54" t="n">
        <v>0.3</v>
      </c>
      <c r="F5" s="4" t="n">
        <v>92</v>
      </c>
      <c r="G5" s="55">
        <f>E5*F5</f>
        <v/>
      </c>
      <c r="H5" s="44" t="inlineStr">
        <is>
          <t>Optimal</t>
        </is>
      </c>
    </row>
    <row r="6" ht="22" customHeight="1">
      <c r="A6" s="5" t="inlineStr">
        <is>
          <t>Tech Debt Elimination</t>
        </is>
      </c>
      <c r="B6" s="6" t="inlineStr">
        <is>
          <t>Reduce annual technical debt financial drag by &gt; 20%</t>
        </is>
      </c>
      <c r="C6" s="4" t="inlineStr">
        <is>
          <t>&gt;= 20.0%</t>
        </is>
      </c>
      <c r="D6" s="48" t="inlineStr">
        <is>
          <t>24.5%</t>
        </is>
      </c>
      <c r="E6" s="54" t="n">
        <v>0.25</v>
      </c>
      <c r="F6" s="4" t="n">
        <v>96</v>
      </c>
      <c r="G6" s="55">
        <f>E6*F6</f>
        <v/>
      </c>
      <c r="H6" s="44" t="inlineStr">
        <is>
          <t>Optimal</t>
        </is>
      </c>
    </row>
    <row r="7" ht="22" customHeight="1">
      <c r="A7" s="5" t="inlineStr">
        <is>
          <t>Architecture Standards</t>
        </is>
      </c>
      <c r="B7" s="6" t="inlineStr">
        <is>
          <t>Achieve &gt; 90% compliance with core EA guardrails</t>
        </is>
      </c>
      <c r="C7" s="4" t="inlineStr">
        <is>
          <t>&gt;= 90.0%</t>
        </is>
      </c>
      <c r="D7" s="48">
        <f>'EA Standards &amp; Guardrails'!E10</f>
        <v/>
      </c>
      <c r="E7" s="54" t="n">
        <v>0.2</v>
      </c>
      <c r="F7" s="4" t="n">
        <v>95</v>
      </c>
      <c r="G7" s="55">
        <f>E7*F7</f>
        <v/>
      </c>
      <c r="H7" s="44" t="inlineStr">
        <is>
          <t>Optimal</t>
        </is>
      </c>
    </row>
    <row r="8" ht="22" customHeight="1">
      <c r="A8" s="5" t="inlineStr">
        <is>
          <t>API Reusability</t>
        </is>
      </c>
      <c r="B8" s="6" t="inlineStr">
        <is>
          <t>Maintain average API reusability index &gt;= 4.0 / 5.0</t>
        </is>
      </c>
      <c r="C8" s="4" t="inlineStr">
        <is>
          <t>&gt;= 4.0</t>
        </is>
      </c>
      <c r="D8" s="48">
        <f>'API &amp; Integration Matrix'!F10</f>
        <v/>
      </c>
      <c r="E8" s="54" t="n">
        <v>0.15</v>
      </c>
      <c r="F8" s="4" t="n">
        <v>96</v>
      </c>
      <c r="G8" s="55">
        <f>E8*F8</f>
        <v/>
      </c>
      <c r="H8" s="44" t="inlineStr">
        <is>
          <t>Optimal</t>
        </is>
      </c>
    </row>
    <row r="9" ht="22" customHeight="1">
      <c r="A9" s="5" t="inlineStr">
        <is>
          <t>ARB Governance</t>
        </is>
      </c>
      <c r="B9" s="6" t="inlineStr">
        <is>
          <t>Review 100% of major architectural blueprints in ARB</t>
        </is>
      </c>
      <c r="C9" s="4" t="inlineStr">
        <is>
          <t>100.0%</t>
        </is>
      </c>
      <c r="D9" s="48" t="inlineStr">
        <is>
          <t>100.0%</t>
        </is>
      </c>
      <c r="E9" s="54" t="n">
        <v>0.1</v>
      </c>
      <c r="F9" s="4" t="n">
        <v>98</v>
      </c>
      <c r="G9" s="55">
        <f>E9*F9</f>
        <v/>
      </c>
      <c r="H9" s="44" t="inlineStr">
        <is>
          <t>Optimal</t>
        </is>
      </c>
    </row>
    <row r="10">
      <c r="A10" s="56" t="inlineStr">
        <is>
          <t>OVERALL ENTERPRISE ARCHITECTURE MATURITY INDEX</t>
        </is>
      </c>
      <c r="E10" s="57">
        <f>SUM(E5:E9)</f>
        <v/>
      </c>
      <c r="G10" s="58">
        <f>SUM(G5:G9)</f>
        <v/>
      </c>
      <c r="H10" s="50" t="inlineStr">
        <is>
          <t>Elite (Grade A)</t>
        </is>
      </c>
    </row>
  </sheetData>
  <mergeCells count="2">
    <mergeCell ref="A10:D1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2026-10-15T14:12:52Z</dcterms:created>
  <dcterms:modified xsi:type="dcterms:W3CDTF">2026-10-18T14:35:46Z</dcterms:modified>
</cp:coreProperties>
</file>