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DEX Dashboard" sheetId="2" state="visible" r:id="rId2"/>
    <sheet name="Onboarding &amp; Offboarding" sheetId="3" state="visible" r:id="rId3"/>
    <sheet name="Meeting Room AV Tech" sheetId="4" state="visible" r:id="rId4"/>
    <sheet name="Laptop Fleet &amp; OS" sheetId="5" state="visible" r:id="rId5"/>
    <sheet name="Remote Work &amp; WFH Kits" sheetId="6" state="visible" r:id="rId6"/>
    <sheet name="Workplace Incidents" sheetId="7" state="visible" r:id="rId7"/>
    <sheet name="Office Wi-Fi &amp; Density" sheetId="8" state="visible" r:id="rId8"/>
    <sheet name="Printers &amp; Workplace IoT" sheetId="9" state="visible" r:id="rId9"/>
    <sheet name="Employee Sentiment Surveys" sheetId="10" state="visible" r:id="rId10"/>
    <sheet name="Software Self-Service" sheetId="11" state="visible" r:id="rId11"/>
    <sheet name="VIP Executive Support" sheetId="12" state="visible" r:id="rId12"/>
    <sheet name="Workplace Refresh Budget" sheetId="13" state="visible" r:id="rId13"/>
    <sheet name="Strategic DEX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0.0"/>
    <numFmt numFmtId="166" formatCode="0.0 &quot;Days&quot;"/>
    <numFmt numFmtId="167" formatCode="$#,##0"/>
    <numFmt numFmtId="168" formatCode="#,##0.0"/>
  </numFmts>
  <fonts count="32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BAE6FD"/>
      <sz val="9"/>
    </font>
    <font>
      <name val="Calibri"/>
      <b val="1"/>
      <color rgb="00FFFFFF"/>
      <sz val="11"/>
    </font>
    <font>
      <name val="Calibri"/>
      <b val="1"/>
      <color rgb="00FFFFFF"/>
      <sz val="9"/>
    </font>
    <font>
      <name val="Calibri"/>
      <b val="1"/>
      <color rgb="00082F49"/>
      <sz val="9"/>
    </font>
    <font>
      <name val="Calibri"/>
      <color rgb="00334155"/>
      <sz val="9"/>
    </font>
    <font>
      <name val="Calibri"/>
      <b val="1"/>
      <color rgb="00475569"/>
      <sz val="8"/>
    </font>
    <font>
      <name val="Calibri"/>
      <b val="1"/>
      <color rgb="000284C7"/>
      <sz val="18"/>
    </font>
    <font>
      <name val="Calibri"/>
      <i val="1"/>
      <color rgb="0064748B"/>
      <sz val="7"/>
    </font>
    <font>
      <name val="Calibri"/>
      <b val="1"/>
      <color rgb="00059669"/>
      <sz val="18"/>
    </font>
    <font>
      <name val="Calibri"/>
      <b val="1"/>
      <color rgb="002563EB"/>
      <sz val="18"/>
    </font>
    <font>
      <name val="Calibri"/>
      <b val="1"/>
      <color rgb="000369A1"/>
      <sz val="18"/>
    </font>
    <font>
      <name val="Calibri"/>
      <b val="1"/>
      <color rgb="00082F49"/>
      <sz val="18"/>
    </font>
    <font>
      <name val="Calibri"/>
      <b val="1"/>
      <color rgb="00D97706"/>
      <sz val="18"/>
    </font>
    <font>
      <name val="Calibri"/>
      <b val="1"/>
      <color rgb="00FFFFFF"/>
      <sz val="10"/>
    </font>
    <font>
      <name val="Calibri"/>
      <b val="1"/>
      <color rgb="00000000"/>
      <sz val="8"/>
    </font>
    <font>
      <name val="Calibri"/>
      <color rgb="00000000"/>
      <sz val="8"/>
    </font>
    <font>
      <name val="Calibri"/>
      <color rgb="00082F49"/>
      <sz val="9"/>
    </font>
    <font>
      <name val="Calibri"/>
      <b val="1"/>
      <color rgb="00166534"/>
      <sz val="9"/>
    </font>
    <font>
      <name val="Calibri"/>
      <b val="1"/>
      <color rgb="00000000"/>
      <sz val="9"/>
    </font>
    <font>
      <name val="Calibri"/>
      <b val="1"/>
      <color rgb="00059669"/>
      <sz val="11"/>
    </font>
    <font>
      <name val="Calibri"/>
      <b val="1"/>
      <color rgb="00082F49"/>
      <sz val="11"/>
    </font>
    <font>
      <name val="Calibri"/>
      <b val="1"/>
      <color rgb="002563EB"/>
      <sz val="11"/>
    </font>
    <font>
      <name val="Calibri"/>
      <b val="1"/>
      <color rgb="002563EB"/>
      <sz val="9"/>
    </font>
    <font>
      <name val="Calibri"/>
      <color rgb="00000000"/>
      <sz val="9"/>
    </font>
    <font>
      <name val="Calibri"/>
      <b val="1"/>
      <color rgb="00059669"/>
      <sz val="9"/>
    </font>
    <font>
      <name val="Calibri"/>
      <color rgb="00D97706"/>
      <sz val="9"/>
    </font>
    <font>
      <name val="Calibri"/>
      <b val="1"/>
      <color rgb="0092400E"/>
      <sz val="9"/>
    </font>
    <font>
      <name val="Calibri"/>
      <b val="1"/>
      <color rgb="000284C7"/>
      <sz val="9"/>
    </font>
    <font>
      <name val="Calibri"/>
      <b val="1"/>
      <color rgb="0000F5D4"/>
      <sz val="11"/>
    </font>
    <font>
      <name val="Calibri"/>
      <color rgb="00E2E8F0"/>
      <sz val="9"/>
    </font>
  </fonts>
  <fills count="14">
    <fill>
      <patternFill/>
    </fill>
    <fill>
      <patternFill patternType="gray125"/>
    </fill>
    <fill>
      <patternFill patternType="solid">
        <fgColor rgb="00082F49"/>
        <bgColor rgb="00082F49"/>
      </patternFill>
    </fill>
    <fill>
      <patternFill patternType="solid">
        <fgColor rgb="000369A1"/>
        <bgColor rgb="000369A1"/>
      </patternFill>
    </fill>
    <fill>
      <patternFill patternType="solid">
        <fgColor rgb="000284C7"/>
        <bgColor rgb="000284C7"/>
      </patternFill>
    </fill>
    <fill>
      <patternFill patternType="solid">
        <fgColor rgb="00F8FAFC"/>
        <bgColor rgb="00F8FAFC"/>
      </patternFill>
    </fill>
    <fill>
      <patternFill patternType="solid">
        <fgColor rgb="00F0F9FF"/>
        <bgColor rgb="00F0F9FF"/>
      </patternFill>
    </fill>
    <fill>
      <patternFill patternType="solid">
        <fgColor rgb="00ECFDF5"/>
        <bgColor rgb="00ECFDF5"/>
      </patternFill>
    </fill>
    <fill>
      <patternFill patternType="solid">
        <fgColor rgb="00EFF6FF"/>
        <bgColor rgb="00EFF6FF"/>
      </patternFill>
    </fill>
    <fill>
      <patternFill patternType="solid">
        <fgColor rgb="00FFFBEB"/>
        <bgColor rgb="00FFFBEB"/>
      </patternFill>
    </fill>
    <fill>
      <patternFill patternType="solid">
        <fgColor rgb="00DCFCE7"/>
        <bgColor rgb="00DCFCE7"/>
      </patternFill>
    </fill>
    <fill>
      <patternFill patternType="solid">
        <fgColor rgb="00FEF3C7"/>
        <bgColor rgb="00FEF3C7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31">
    <border>
      <left/>
      <right/>
      <top/>
      <bottom/>
      <diagonal/>
    </border>
    <border>
      <left style="thin">
        <color rgb="000284C7"/>
      </left>
      <right style="thin">
        <color rgb="000284C7"/>
      </right>
      <top style="thin">
        <color rgb="000284C7"/>
      </top>
      <bottom style="thin">
        <color rgb="000284C7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top style="thin">
        <color rgb="00CBD5E1"/>
      </top>
    </border>
    <border>
      <top style="thin">
        <color rgb="00CBD5E1"/>
      </top>
    </border>
    <border>
      <right style="thin">
        <color rgb="00CBD5E1"/>
      </right>
      <top style="thin">
        <color rgb="00CBD5E1"/>
      </top>
    </border>
    <border>
      <left style="thin">
        <color rgb="00CBD5E1"/>
      </left>
    </border>
    <border/>
    <border>
      <right style="thin">
        <color rgb="00CBD5E1"/>
      </right>
    </border>
    <border>
      <left style="thin">
        <color rgb="00CBD5E1"/>
      </left>
      <bottom style="thin">
        <color rgb="00CBD5E1"/>
      </bottom>
    </border>
    <border>
      <bottom style="thin">
        <color rgb="00CBD5E1"/>
      </bottom>
    </border>
    <border>
      <right style="thin">
        <color rgb="00CBD5E1"/>
      </right>
      <bottom style="thin">
        <color rgb="00CBD5E1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/>
      <right/>
      <top style="thin">
        <color rgb="000284C7"/>
      </top>
      <bottom/>
      <diagonal/>
    </border>
    <border>
      <left/>
      <right style="thin">
        <color rgb="000284C7"/>
      </right>
      <top style="thin">
        <color rgb="000284C7"/>
      </top>
      <bottom/>
      <diagonal/>
    </border>
    <border>
      <left/>
      <right/>
      <top style="thin">
        <color rgb="000284C7"/>
      </top>
      <bottom style="thin">
        <color rgb="000284C7"/>
      </bottom>
      <diagonal/>
    </border>
    <border>
      <left/>
      <right style="thin">
        <color rgb="000284C7"/>
      </right>
      <top style="thin">
        <color rgb="000284C7"/>
      </top>
      <bottom style="thin">
        <color rgb="000284C7"/>
      </bottom>
      <diagonal/>
    </border>
    <border>
      <left style="thin">
        <color rgb="00CBD5E1"/>
      </left>
      <right style="thin">
        <color rgb="00CBD5E1"/>
      </right>
      <bottom style="thin">
        <color rgb="00CBD5E1"/>
      </bottom>
    </border>
    <border>
      <left/>
      <right style="thin">
        <color rgb="00CBD5E1"/>
      </right>
      <top/>
      <bottom/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thin">
        <color rgb="00CBD5E1"/>
      </top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 style="thin">
        <color rgb="00CBD5E1"/>
      </left>
      <right style="thin">
        <color rgb="00CBD5E1"/>
      </right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  <border>
      <left style="thin">
        <color rgb="00CBD5E1"/>
      </left>
      <right style="thin">
        <color rgb="00CBD5E1"/>
      </right>
      <top style="thin">
        <color rgb="00CBD5E1"/>
      </top>
      <bottom/>
    </border>
    <border>
      <left style="thin">
        <color rgb="00CBD5E1"/>
      </left>
      <right style="thin">
        <color rgb="00CBD5E1"/>
      </right>
      <bottom/>
    </border>
  </borders>
  <cellStyleXfs count="1">
    <xf numFmtId="0" fontId="0" fillId="0" borderId="0"/>
  </cellStyleXfs>
  <cellXfs count="1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left" vertical="center" indent="1"/>
    </xf>
    <xf numFmtId="0" fontId="4" fillId="2" borderId="1" applyAlignment="1" pivotButton="0" quotePrefix="0" xfId="0">
      <alignment horizontal="left" vertical="center" wrapText="1"/>
    </xf>
    <xf numFmtId="0" fontId="5" fillId="5" borderId="2" pivotButton="0" quotePrefix="0" xfId="0"/>
    <xf numFmtId="0" fontId="6" fillId="0" borderId="2" applyAlignment="1" pivotButton="0" quotePrefix="0" xfId="0">
      <alignment vertical="center" wrapText="1"/>
    </xf>
    <xf numFmtId="0" fontId="7" fillId="6" borderId="3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7" fillId="7" borderId="3" applyAlignment="1" pivotButton="0" quotePrefix="0" xfId="0">
      <alignment horizontal="center" vertical="center"/>
    </xf>
    <xf numFmtId="0" fontId="7" fillId="8" borderId="3" applyAlignment="1" pivotButton="0" quotePrefix="0" xfId="0">
      <alignment horizontal="center" vertical="center"/>
    </xf>
    <xf numFmtId="164" fontId="8" fillId="6" borderId="6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10" fontId="10" fillId="7" borderId="6" applyAlignment="1" pivotButton="0" quotePrefix="0" xfId="0">
      <alignment horizontal="center" vertical="center"/>
    </xf>
    <xf numFmtId="164" fontId="11" fillId="8" borderId="6" applyAlignment="1" pivotButton="0" quotePrefix="0" xfId="0">
      <alignment horizontal="center" vertical="center"/>
    </xf>
    <xf numFmtId="165" fontId="12" fillId="6" borderId="6" applyAlignment="1" pivotButton="0" quotePrefix="0" xfId="0">
      <alignment horizontal="center" vertical="center"/>
    </xf>
    <xf numFmtId="0" fontId="9" fillId="6" borderId="9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11" pivotButton="0" quotePrefix="0" xfId="0"/>
    <xf numFmtId="0" fontId="9" fillId="7" borderId="9" applyAlignment="1" pivotButton="0" quotePrefix="0" xfId="0">
      <alignment horizontal="center" vertical="center"/>
    </xf>
    <xf numFmtId="0" fontId="9" fillId="8" borderId="9" applyAlignment="1" pivotButton="0" quotePrefix="0" xfId="0">
      <alignment horizontal="center" vertical="center"/>
    </xf>
    <xf numFmtId="0" fontId="7" fillId="5" borderId="3" applyAlignment="1" pivotButton="0" quotePrefix="0" xfId="0">
      <alignment horizontal="center" vertical="center"/>
    </xf>
    <xf numFmtId="0" fontId="7" fillId="9" borderId="3" applyAlignment="1" pivotButton="0" quotePrefix="0" xfId="0">
      <alignment horizontal="center" vertical="center"/>
    </xf>
    <xf numFmtId="166" fontId="13" fillId="5" borderId="6" applyAlignment="1" pivotButton="0" quotePrefix="0" xfId="0">
      <alignment horizontal="center" vertical="center"/>
    </xf>
    <xf numFmtId="3" fontId="11" fillId="8" borderId="6" applyAlignment="1" pivotButton="0" quotePrefix="0" xfId="0">
      <alignment horizontal="center" vertical="center"/>
    </xf>
    <xf numFmtId="3" fontId="14" fillId="9" borderId="6" applyAlignment="1" pivotButton="0" quotePrefix="0" xfId="0">
      <alignment horizontal="center" vertical="center"/>
    </xf>
    <xf numFmtId="164" fontId="10" fillId="7" borderId="6" applyAlignment="1" pivotButton="0" quotePrefix="0" xfId="0">
      <alignment horizontal="center" vertical="center"/>
    </xf>
    <xf numFmtId="0" fontId="9" fillId="5" borderId="9" applyAlignment="1" pivotButton="0" quotePrefix="0" xfId="0">
      <alignment horizontal="center" vertical="center"/>
    </xf>
    <xf numFmtId="0" fontId="9" fillId="9" borderId="9" applyAlignment="1" pivotButton="0" quotePrefix="0" xfId="0">
      <alignment horizontal="center" vertical="center"/>
    </xf>
    <xf numFmtId="0" fontId="15" fillId="3" borderId="0" applyAlignment="1" pivotButton="0" quotePrefix="0" xfId="0">
      <alignment horizontal="left" vertical="center" indent="1"/>
    </xf>
    <xf numFmtId="0" fontId="16" fillId="0" borderId="0" pivotButton="0" quotePrefix="0" xfId="0"/>
    <xf numFmtId="0" fontId="17" fillId="0" borderId="0" pivotButton="0" quotePrefix="0" xfId="0"/>
    <xf numFmtId="0" fontId="15" fillId="2" borderId="0" applyAlignment="1" pivotButton="0" quotePrefix="0" xfId="0">
      <alignment horizontal="left" vertical="center" indent="1"/>
    </xf>
    <xf numFmtId="0" fontId="4" fillId="2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/>
    </xf>
    <xf numFmtId="0" fontId="18" fillId="0" borderId="2" applyAlignment="1" pivotButton="0" quotePrefix="0" xfId="0">
      <alignment horizontal="center" vertical="center"/>
    </xf>
    <xf numFmtId="0" fontId="18" fillId="0" borderId="2" applyAlignment="1" pivotButton="0" quotePrefix="0" xfId="0">
      <alignment horizontal="left" vertical="center"/>
    </xf>
    <xf numFmtId="0" fontId="19" fillId="10" borderId="2" applyAlignment="1" pivotButton="0" quotePrefix="0" xfId="0">
      <alignment horizontal="center" vertical="center"/>
    </xf>
    <xf numFmtId="0" fontId="20" fillId="0" borderId="0" pivotButton="0" quotePrefix="0" xfId="0"/>
    <xf numFmtId="164" fontId="21" fillId="0" borderId="0" pivotButton="0" quotePrefix="0" xfId="0"/>
    <xf numFmtId="0" fontId="22" fillId="0" borderId="0" pivotButton="0" quotePrefix="0" xfId="0"/>
    <xf numFmtId="165" fontId="2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2" pivotButton="0" quotePrefix="0" xfId="0"/>
    <xf numFmtId="0" fontId="24" fillId="0" borderId="2" pivotButton="0" quotePrefix="0" xfId="0"/>
    <xf numFmtId="0" fontId="25" fillId="0" borderId="2" pivotButton="0" quotePrefix="0" xfId="0"/>
    <xf numFmtId="0" fontId="20" fillId="0" borderId="2" pivotButton="0" quotePrefix="0" xfId="0"/>
    <xf numFmtId="0" fontId="20" fillId="0" borderId="2" applyAlignment="1" pivotButton="0" quotePrefix="0" xfId="0">
      <alignment horizontal="center"/>
    </xf>
    <xf numFmtId="1" fontId="25" fillId="0" borderId="2" pivotButton="0" quotePrefix="0" xfId="0"/>
    <xf numFmtId="10" fontId="21" fillId="0" borderId="0" pivotButton="0" quotePrefix="0" xfId="0"/>
    <xf numFmtId="0" fontId="21" fillId="0" borderId="0" pivotButton="0" quotePrefix="0" xfId="0"/>
    <xf numFmtId="10" fontId="26" fillId="0" borderId="2" pivotButton="0" quotePrefix="0" xfId="0"/>
    <xf numFmtId="3" fontId="25" fillId="0" borderId="2" pivotButton="0" quotePrefix="0" xfId="0"/>
    <xf numFmtId="10" fontId="25" fillId="0" borderId="2" pivotButton="0" quotePrefix="0" xfId="0"/>
    <xf numFmtId="164" fontId="20" fillId="0" borderId="2" pivotButton="0" quotePrefix="0" xfId="0"/>
    <xf numFmtId="164" fontId="25" fillId="0" borderId="2" pivotButton="0" quotePrefix="0" xfId="0"/>
    <xf numFmtId="0" fontId="19" fillId="10" borderId="2" pivotButton="0" quotePrefix="0" xfId="0"/>
    <xf numFmtId="167" fontId="23" fillId="0" borderId="0" pivotButton="0" quotePrefix="0" xfId="0"/>
    <xf numFmtId="167" fontId="20" fillId="0" borderId="2" pivotButton="0" quotePrefix="0" xfId="0"/>
    <xf numFmtId="0" fontId="27" fillId="0" borderId="2" pivotButton="0" quotePrefix="0" xfId="0"/>
    <xf numFmtId="0" fontId="28" fillId="11" borderId="2" pivotButton="0" quotePrefix="0" xfId="0"/>
    <xf numFmtId="165" fontId="20" fillId="0" borderId="2" pivotButton="0" quotePrefix="0" xfId="0"/>
    <xf numFmtId="0" fontId="20" fillId="5" borderId="2" pivotButton="0" quotePrefix="0" xfId="0"/>
    <xf numFmtId="3" fontId="23" fillId="0" borderId="0" pivotButton="0" quotePrefix="0" xfId="0"/>
    <xf numFmtId="3" fontId="20" fillId="0" borderId="2" pivotButton="0" quotePrefix="0" xfId="0"/>
    <xf numFmtId="165" fontId="21" fillId="0" borderId="0" pivotButton="0" quotePrefix="0" xfId="0"/>
    <xf numFmtId="164" fontId="22" fillId="0" borderId="0" pivotButton="0" quotePrefix="0" xfId="0"/>
    <xf numFmtId="165" fontId="20" fillId="0" borderId="2" applyAlignment="1" pivotButton="0" quotePrefix="0" xfId="0">
      <alignment horizontal="center"/>
    </xf>
    <xf numFmtId="0" fontId="19" fillId="10" borderId="2" applyAlignment="1" pivotButton="0" quotePrefix="0" xfId="0">
      <alignment horizontal="center"/>
    </xf>
    <xf numFmtId="164" fontId="26" fillId="0" borderId="2" pivotButton="0" quotePrefix="0" xfId="0"/>
    <xf numFmtId="167" fontId="22" fillId="0" borderId="0" pivotButton="0" quotePrefix="0" xfId="0"/>
    <xf numFmtId="167" fontId="21" fillId="0" borderId="0" pivotButton="0" quotePrefix="0" xfId="0"/>
    <xf numFmtId="167" fontId="25" fillId="0" borderId="2" pivotButton="0" quotePrefix="0" xfId="0"/>
    <xf numFmtId="167" fontId="26" fillId="0" borderId="2" pivotButton="0" quotePrefix="0" xfId="0"/>
    <xf numFmtId="0" fontId="29" fillId="0" borderId="2" applyAlignment="1" pivotButton="0" quotePrefix="0" xfId="0">
      <alignment horizontal="left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14" pivotButton="0" quotePrefix="0" xfId="0"/>
    <xf numFmtId="0" fontId="0" fillId="0" borderId="15" pivotButton="0" quotePrefix="0" xfId="0"/>
    <xf numFmtId="0" fontId="7" fillId="6" borderId="24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26" pivotButton="0" quotePrefix="0" xfId="0"/>
    <xf numFmtId="0" fontId="7" fillId="7" borderId="24" applyAlignment="1" pivotButton="0" quotePrefix="0" xfId="0">
      <alignment horizontal="center" vertical="center"/>
    </xf>
    <xf numFmtId="0" fontId="7" fillId="8" borderId="24" applyAlignment="1" pivotButton="0" quotePrefix="0" xfId="0">
      <alignment horizontal="center" vertical="center"/>
    </xf>
    <xf numFmtId="164" fontId="8" fillId="6" borderId="27" applyAlignment="1" pivotButton="0" quotePrefix="0" xfId="0">
      <alignment horizontal="center" vertical="center"/>
    </xf>
    <xf numFmtId="0" fontId="0" fillId="0" borderId="21" pivotButton="0" quotePrefix="0" xfId="0"/>
    <xf numFmtId="10" fontId="10" fillId="7" borderId="27" applyAlignment="1" pivotButton="0" quotePrefix="0" xfId="0">
      <alignment horizontal="center" vertical="center"/>
    </xf>
    <xf numFmtId="164" fontId="11" fillId="8" borderId="27" applyAlignment="1" pivotButton="0" quotePrefix="0" xfId="0">
      <alignment horizontal="center" vertical="center"/>
    </xf>
    <xf numFmtId="165" fontId="12" fillId="6" borderId="27" applyAlignment="1" pivotButton="0" quotePrefix="0" xfId="0">
      <alignment horizontal="center" vertical="center"/>
    </xf>
    <xf numFmtId="0" fontId="9" fillId="6" borderId="20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  <xf numFmtId="0" fontId="9" fillId="7" borderId="20" applyAlignment="1" pivotButton="0" quotePrefix="0" xfId="0">
      <alignment horizontal="center" vertical="center"/>
    </xf>
    <xf numFmtId="0" fontId="9" fillId="8" borderId="20" applyAlignment="1" pivotButton="0" quotePrefix="0" xfId="0">
      <alignment horizontal="center" vertical="center"/>
    </xf>
    <xf numFmtId="0" fontId="7" fillId="5" borderId="24" applyAlignment="1" pivotButton="0" quotePrefix="0" xfId="0">
      <alignment horizontal="center" vertical="center"/>
    </xf>
    <xf numFmtId="0" fontId="7" fillId="9" borderId="24" applyAlignment="1" pivotButton="0" quotePrefix="0" xfId="0">
      <alignment horizontal="center" vertical="center"/>
    </xf>
    <xf numFmtId="166" fontId="13" fillId="5" borderId="27" applyAlignment="1" pivotButton="0" quotePrefix="0" xfId="0">
      <alignment horizontal="center" vertical="center"/>
    </xf>
    <xf numFmtId="3" fontId="11" fillId="8" borderId="27" applyAlignment="1" pivotButton="0" quotePrefix="0" xfId="0">
      <alignment horizontal="center" vertical="center"/>
    </xf>
    <xf numFmtId="3" fontId="14" fillId="9" borderId="27" applyAlignment="1" pivotButton="0" quotePrefix="0" xfId="0">
      <alignment horizontal="center" vertical="center"/>
    </xf>
    <xf numFmtId="164" fontId="10" fillId="7" borderId="27" applyAlignment="1" pivotButton="0" quotePrefix="0" xfId="0">
      <alignment horizontal="center" vertical="center"/>
    </xf>
    <xf numFmtId="0" fontId="9" fillId="5" borderId="20" applyAlignment="1" pivotButton="0" quotePrefix="0" xfId="0">
      <alignment horizontal="center" vertical="center"/>
    </xf>
    <xf numFmtId="0" fontId="9" fillId="9" borderId="20" applyAlignment="1" pivotButton="0" quotePrefix="0" xfId="0">
      <alignment horizontal="center" vertical="center"/>
    </xf>
    <xf numFmtId="0" fontId="30" fillId="0" borderId="0" pivotButton="0" quotePrefix="0" xfId="0"/>
    <xf numFmtId="0" fontId="4" fillId="12" borderId="28" applyAlignment="1" pivotButton="0" quotePrefix="0" xfId="0">
      <alignment horizontal="center" vertical="center"/>
    </xf>
    <xf numFmtId="0" fontId="31" fillId="13" borderId="28" applyAlignment="1" pivotButton="0" quotePrefix="0" xfId="0">
      <alignment horizontal="center" vertical="center"/>
    </xf>
    <xf numFmtId="2" fontId="4" fillId="13" borderId="28" applyAlignment="1" pivotButton="0" quotePrefix="0" xfId="0">
      <alignment horizontal="right" vertical="center"/>
    </xf>
    <xf numFmtId="0" fontId="31" fillId="13" borderId="28" applyAlignment="1" pivotButton="0" quotePrefix="0" xfId="0">
      <alignment horizontal="left" vertical="center"/>
    </xf>
    <xf numFmtId="165" fontId="4" fillId="13" borderId="28" applyAlignment="1" pivotButton="0" quotePrefix="0" xfId="0">
      <alignment horizontal="right" vertical="center"/>
    </xf>
    <xf numFmtId="0" fontId="7" fillId="6" borderId="29" applyAlignment="1" pivotButton="0" quotePrefix="0" xfId="0">
      <alignment horizontal="center" vertical="center"/>
    </xf>
    <xf numFmtId="0" fontId="7" fillId="7" borderId="29" applyAlignment="1" pivotButton="0" quotePrefix="0" xfId="0">
      <alignment horizontal="center" vertical="center"/>
    </xf>
    <xf numFmtId="0" fontId="7" fillId="8" borderId="29" applyAlignment="1" pivotButton="0" quotePrefix="0" xfId="0">
      <alignment horizontal="center" vertical="center"/>
    </xf>
    <xf numFmtId="164" fontId="8" fillId="6" borderId="30" applyAlignment="1" pivotButton="0" quotePrefix="0" xfId="0">
      <alignment horizontal="center" vertical="center"/>
    </xf>
    <xf numFmtId="10" fontId="10" fillId="7" borderId="30" applyAlignment="1" pivotButton="0" quotePrefix="0" xfId="0">
      <alignment horizontal="center" vertical="center"/>
    </xf>
    <xf numFmtId="164" fontId="11" fillId="8" borderId="30" applyAlignment="1" pivotButton="0" quotePrefix="0" xfId="0">
      <alignment horizontal="center" vertical="center"/>
    </xf>
    <xf numFmtId="165" fontId="12" fillId="6" borderId="30" applyAlignment="1" pivotButton="0" quotePrefix="0" xfId="0">
      <alignment horizontal="center" vertical="center"/>
    </xf>
    <xf numFmtId="0" fontId="7" fillId="5" borderId="29" applyAlignment="1" pivotButton="0" quotePrefix="0" xfId="0">
      <alignment horizontal="center" vertical="center"/>
    </xf>
    <xf numFmtId="0" fontId="7" fillId="9" borderId="29" applyAlignment="1" pivotButton="0" quotePrefix="0" xfId="0">
      <alignment horizontal="center" vertical="center"/>
    </xf>
    <xf numFmtId="166" fontId="13" fillId="5" borderId="30" applyAlignment="1" pivotButton="0" quotePrefix="0" xfId="0">
      <alignment horizontal="center" vertical="center"/>
    </xf>
    <xf numFmtId="3" fontId="11" fillId="8" borderId="30" applyAlignment="1" pivotButton="0" quotePrefix="0" xfId="0">
      <alignment horizontal="center" vertical="center"/>
    </xf>
    <xf numFmtId="3" fontId="14" fillId="9" borderId="30" applyAlignment="1" pivotButton="0" quotePrefix="0" xfId="0">
      <alignment horizontal="center" vertical="center"/>
    </xf>
    <xf numFmtId="164" fontId="10" fillId="7" borderId="30" applyAlignment="1" pivotButton="0" quotePrefix="0" xfId="0">
      <alignment horizontal="center" vertical="center"/>
    </xf>
    <xf numFmtId="168" fontId="4" fillId="13" borderId="28" applyAlignment="1" pivotButton="0" quotePrefix="0" xfId="0">
      <alignment horizontal="right" vertical="center"/>
    </xf>
    <xf numFmtId="3" fontId="4" fillId="13" borderId="28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166534"/>
        <sz val="9"/>
      </font>
      <fill>
        <patternFill patternType="solid">
          <fgColor rgb="00DCFCE7"/>
          <bgColor rgb="00DCFCE7"/>
        </patternFill>
      </fill>
    </dxf>
    <dxf>
      <font>
        <name val="Calibri"/>
        <b val="1"/>
        <color rgb="00991B1B"/>
        <sz val="9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New Hire IT Onboarding (2026)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DEX Dashboard'!A14</f>
            </strRef>
          </tx>
          <spPr>
            <a:ln>
              <a:prstDash val="solid"/>
            </a:ln>
          </spPr>
          <cat>
            <numRef>
              <f>'Executive DEX Dashboard'!$B$13:$M$13</f>
            </numRef>
          </cat>
          <val>
            <numRef>
              <f>'Executive DEX Dashboard'!$B$14:$M$14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Employees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Workplace Tech Friction Distribution</a:t>
            </a:r>
          </a:p>
        </rich>
      </tx>
    </title>
    <plotArea>
      <pieChart>
        <varyColors val="1"/>
        <ser>
          <idx val="0"/>
          <order val="0"/>
          <tx>
            <strRef>
              <f>'Executive DEX Dashboard'!I13</f>
            </strRef>
          </tx>
          <spPr>
            <a:ln>
              <a:prstDash val="solid"/>
            </a:ln>
          </spPr>
          <cat>
            <numRef>
              <f>'Executive DEX Dashboard'!$H$14:$H$18</f>
            </numRef>
          </cat>
          <val>
            <numRef>
              <f>'Executive DEX Dashboard'!$I$14:$I$18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Digital Employee Experience (DEX) Index Trajectory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DEX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DEX Dashboard'!$B$50:$B$55</f>
            </numRef>
          </cat>
          <val>
            <numRef>
              <f>'Executive DEX Dashboard'!$C$50:$C$55</f>
            </numRef>
          </val>
        </ser>
        <ser>
          <idx val="1"/>
          <order val="1"/>
          <tx>
            <strRef>
              <f>'Executive DEX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DEX Dashboard'!$B$50:$B$55</f>
            </numRef>
          </cat>
          <val>
            <numRef>
              <f>'Executive DEX Dashboard'!$D$50:$D$55</f>
            </numRef>
          </val>
        </ser>
        <ser>
          <idx val="2"/>
          <order val="2"/>
          <tx>
            <strRef>
              <f>'Executive DEX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DEX Dashboard'!$B$50:$B$55</f>
            </numRef>
          </cat>
          <val>
            <numRef>
              <f>'Executive DEX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Index Score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Digital Workplace &amp; Employee Experience Maturity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DEX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DEX Dashboard'!$G$50:$G$55</f>
            </numRef>
          </cat>
          <val>
            <numRef>
              <f>'Executive DEX Dashboard'!$H$50:$H$55</f>
            </numRef>
          </val>
        </ser>
        <ser>
          <idx val="1"/>
          <order val="1"/>
          <tx>
            <strRef>
              <f>'Executive DEX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DEX Dashboard'!$G$50:$G$55</f>
            </numRef>
          </cat>
          <val>
            <numRef>
              <f>'Executive DEX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Managed Endpoint Device Fleet by OS Platform (k Devices)</a:t>
            </a:r>
          </a:p>
        </rich>
      </tx>
    </title>
    <plotArea>
      <areaChart>
        <grouping val="stacked"/>
        <ser>
          <idx val="0"/>
          <order val="0"/>
          <tx>
            <strRef>
              <f>'Executive DEX Dashboard'!C73</f>
            </strRef>
          </tx>
          <spPr>
            <a:ln>
              <a:prstDash val="solid"/>
            </a:ln>
          </spPr>
          <cat>
            <numRef>
              <f>'Executive DEX Dashboard'!$B$74:$B$79</f>
            </numRef>
          </cat>
          <val>
            <numRef>
              <f>'Executive DEX Dashboard'!$C$74:$C$79</f>
            </numRef>
          </val>
        </ser>
        <ser>
          <idx val="1"/>
          <order val="1"/>
          <tx>
            <strRef>
              <f>'Executive DEX Dashboard'!D73</f>
            </strRef>
          </tx>
          <spPr>
            <a:ln>
              <a:prstDash val="solid"/>
            </a:ln>
          </spPr>
          <cat>
            <numRef>
              <f>'Executive DEX Dashboard'!$B$74:$B$79</f>
            </numRef>
          </cat>
          <val>
            <numRef>
              <f>'Executive DEX Dashboard'!$D$74:$D$79</f>
            </numRef>
          </val>
        </ser>
        <ser>
          <idx val="2"/>
          <order val="2"/>
          <tx>
            <strRef>
              <f>'Executive DEX Dashboard'!E73</f>
            </strRef>
          </tx>
          <spPr>
            <a:ln>
              <a:prstDash val="solid"/>
            </a:ln>
          </spPr>
          <cat>
            <numRef>
              <f>'Executive DEX Dashboard'!$B$74:$B$79</f>
            </numRef>
          </cat>
          <val>
            <numRef>
              <f>'Executive DEX Dashboard'!$E$74:$E$79</f>
            </numRef>
          </val>
        </ser>
        <ser>
          <idx val="3"/>
          <order val="3"/>
          <tx>
            <strRef>
              <f>'Executive DEX Dashboard'!F73</f>
            </strRef>
          </tx>
          <spPr>
            <a:ln>
              <a:prstDash val="solid"/>
            </a:ln>
          </spPr>
          <cat>
            <numRef>
              <f>'Executive DEX Dashboard'!$B$74:$B$79</f>
            </numRef>
          </cat>
          <val>
            <numRef>
              <f>'Executive DEX Dashboard'!$F$74:$F$79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4"/>
  <chart>
    <title>
      <tx>
        <rich>
          <a:bodyPr/>
          <a:p>
            <a:pPr>
              <a:defRPr/>
            </a:pPr>
            <a:r>
              <a:t>App Crash Rate (Crashes/Day) vs Device Boot Duration (Seconds)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DEX Dashboard'!H73</f>
            </strRef>
          </tx>
          <spPr>
            <a:ln>
              <a:prstDash val="solid"/>
            </a:ln>
          </spPr>
          <cat>
            <numRef>
              <f>'Executive DEX Dashboard'!$G$74:$G$79</f>
            </numRef>
          </cat>
          <val>
            <numRef>
              <f>'Executive DEX Dashboard'!$H$74:$H$79</f>
            </numRef>
          </val>
        </ser>
        <ser>
          <idx val="1"/>
          <order val="1"/>
          <tx>
            <strRef>
              <f>'Executive DEX Dashboard'!I73</f>
            </strRef>
          </tx>
          <spPr>
            <a:ln>
              <a:prstDash val="solid"/>
            </a:ln>
          </spPr>
          <cat>
            <numRef>
              <f>'Executive DEX Dashboard'!$G$74:$G$79</f>
            </numRef>
          </cat>
          <val>
            <numRef>
              <f>'Executive DEX Dashboard'!$I$74:$I$79</f>
            </numRef>
          </val>
        </ser>
        <ser>
          <idx val="2"/>
          <order val="2"/>
          <tx>
            <strRef>
              <f>'Executive DEX Dashboard'!J73</f>
            </strRef>
          </tx>
          <spPr>
            <a:ln>
              <a:prstDash val="solid"/>
            </a:ln>
          </spPr>
          <cat>
            <numRef>
              <f>'Executive DEX Dashboard'!$G$74:$G$79</f>
            </numRef>
          </cat>
          <val>
            <numRef>
              <f>'Executive DEX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15</row>
      <rowOff>0</rowOff>
    </from>
    <ext cx="540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7</col>
      <colOff>0</colOff>
      <row>15</row>
      <rowOff>0</rowOff>
    </from>
    <ext cx="3960000" cy="306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8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 ht="36" customHeight="1">
      <c r="A1" s="1" t="inlineStr">
        <is>
          <t>DIGITAL WORKPLACE &amp; EMPLOYEE TECH EXPERIENCE (DEX) DASHBOARD</t>
        </is>
      </c>
    </row>
    <row r="2" ht="20" customHeight="1">
      <c r="A2" s="2" t="inlineStr">
        <is>
          <t>End-User Computing (EUC), Day-1 Onboarding Readiness, Smart Meeting Rooms &amp; Fleet Modernization</t>
        </is>
      </c>
    </row>
    <row r="4" ht="24" customHeight="1">
      <c r="A4" s="3" t="inlineStr">
        <is>
          <t>FRAMEWORK OVERVIEW &amp; DEX MISSION</t>
        </is>
      </c>
    </row>
    <row r="5" ht="20" customHeight="1">
      <c r="A5" s="4" t="inlineStr">
        <is>
          <t>Topic / Sheet</t>
        </is>
      </c>
      <c r="B5" s="4" t="inlineStr">
        <is>
          <t>Description / Operational Impact</t>
        </is>
      </c>
      <c r="C5" s="77" t="n"/>
      <c r="D5" s="77" t="n"/>
      <c r="E5" s="77" t="n"/>
      <c r="F5" s="77" t="n"/>
      <c r="G5" s="78" t="n"/>
    </row>
    <row r="6" ht="22" customHeight="1">
      <c r="A6" s="5" t="inlineStr">
        <is>
          <t>Core Mission</t>
        </is>
      </c>
      <c r="B6" s="6" t="inlineStr">
        <is>
          <t>Digital Employee Experience (DEX) focuses on optimizing every digital touchpoint for employees: from Day-1 onboarding laptop delivery, hybrid WFH hardware, frictionless Zoom/Teams meeting rooms, to fleet OS modernization and VIP executive support.</t>
        </is>
      </c>
      <c r="C6" s="79" t="n"/>
      <c r="D6" s="79" t="n"/>
      <c r="E6" s="79" t="n"/>
      <c r="F6" s="79" t="n"/>
      <c r="G6" s="80" t="n"/>
    </row>
    <row r="7" ht="22" customHeight="1">
      <c r="A7" s="5" t="inlineStr">
        <is>
          <t>Zero Tech Friction</t>
        </is>
      </c>
      <c r="B7" s="6" t="inlineStr">
        <is>
          <t>Eliminates IT onboarding bottlenecks, prevents embarrassing executive meeting room failures, and enforces universal device encryption and health.</t>
        </is>
      </c>
      <c r="C7" s="79" t="n"/>
      <c r="D7" s="79" t="n"/>
      <c r="E7" s="79" t="n"/>
      <c r="F7" s="79" t="n"/>
      <c r="G7" s="80" t="n"/>
    </row>
    <row r="8" ht="22" customHeight="1">
      <c r="A8" s="5" t="inlineStr">
        <is>
          <t>Automated Rollups</t>
        </is>
      </c>
      <c r="B8" s="6" t="inlineStr">
        <is>
          <t>Every card, onboarding readiness score, meeting room uptime, battery health alert, and sentiment rating is calculated with formulas.</t>
        </is>
      </c>
      <c r="C8" s="79" t="n"/>
      <c r="D8" s="79" t="n"/>
      <c r="E8" s="79" t="n"/>
      <c r="F8" s="79" t="n"/>
      <c r="G8" s="80" t="n"/>
    </row>
    <row r="10" ht="24" customHeight="1">
      <c r="A10" s="3" t="inlineStr">
        <is>
          <t>MODULE DIRECTORY (14 SHEETS)</t>
        </is>
      </c>
    </row>
    <row r="11" ht="20" customHeight="1">
      <c r="A11" s="4" t="inlineStr">
        <is>
          <t>Topic / Sheet</t>
        </is>
      </c>
      <c r="B11" s="4" t="inlineStr">
        <is>
          <t>Description / Operational Impact</t>
        </is>
      </c>
      <c r="C11" s="77" t="n"/>
      <c r="D11" s="77" t="n"/>
      <c r="E11" s="77" t="n"/>
      <c r="F11" s="77" t="n"/>
      <c r="G11" s="78" t="n"/>
    </row>
    <row r="12" ht="22" customHeight="1">
      <c r="A12" s="5" t="inlineStr">
        <is>
          <t>1. Executive DEX Dashboard</t>
        </is>
      </c>
      <c r="B12" s="6" t="inlineStr">
        <is>
          <t>Unified Workplace VP cockpit with Day-1 readiness %, meeting room availability %, fleet OS migration status, onboarding volume trend, and workplace friction pie chart.</t>
        </is>
      </c>
      <c r="C12" s="79" t="n"/>
      <c r="D12" s="79" t="n"/>
      <c r="E12" s="79" t="n"/>
      <c r="F12" s="79" t="n"/>
      <c r="G12" s="80" t="n"/>
    </row>
    <row r="13" ht="22" customHeight="1">
      <c r="A13" s="5" t="inlineStr">
        <is>
          <t>2. Onboarding &amp; Offboarding SLA</t>
        </is>
      </c>
      <c r="B13" s="6" t="inlineStr">
        <is>
          <t>Employee IT provisioning lifecycle tracking Day-1 delivery readiness, account creation, and offboarding security revoke turnaround.</t>
        </is>
      </c>
      <c r="C13" s="79" t="n"/>
      <c r="D13" s="79" t="n"/>
      <c r="E13" s="79" t="n"/>
      <c r="F13" s="79" t="n"/>
      <c r="G13" s="80" t="n"/>
    </row>
    <row r="14" ht="22" customHeight="1">
      <c r="A14" s="5" t="inlineStr">
        <is>
          <t>3. Meeting Room &amp; AV Tech</t>
        </is>
      </c>
      <c r="B14" s="6" t="inlineStr">
        <is>
          <t>Smart conference room technology (Zoom Rooms / Teams Rooms / Logitech Rally) tracking video/audio uptime and preventative maintenance.</t>
        </is>
      </c>
      <c r="C14" s="79" t="n"/>
      <c r="D14" s="79" t="n"/>
      <c r="E14" s="79" t="n"/>
      <c r="F14" s="79" t="n"/>
      <c r="G14" s="80" t="n"/>
    </row>
    <row r="15" ht="22" customHeight="1">
      <c r="A15" s="5" t="inlineStr">
        <is>
          <t>4. Laptop Fleet &amp; OS Migration</t>
        </is>
      </c>
      <c r="B15" s="6" t="inlineStr">
        <is>
          <t>Fleet compliance tracking Windows 11 / macOS Sequoia migration, battery wear %, disk storage %, and BitLocker/FileVault encryption.</t>
        </is>
      </c>
      <c r="C15" s="79" t="n"/>
      <c r="D15" s="79" t="n"/>
      <c r="E15" s="79" t="n"/>
      <c r="F15" s="79" t="n"/>
      <c r="G15" s="80" t="n"/>
    </row>
    <row r="16" ht="22" customHeight="1">
      <c r="A16" s="5" t="inlineStr">
        <is>
          <t>5. Remote Work &amp; Hybrid Kits</t>
        </is>
      </c>
      <c r="B16" s="6" t="inlineStr">
        <is>
          <t>Home office technology enablement tracking 4K external monitors, docking stations, and ergonomic peripheral shipments.</t>
        </is>
      </c>
      <c r="C16" s="79" t="n"/>
      <c r="D16" s="79" t="n"/>
      <c r="E16" s="79" t="n"/>
      <c r="F16" s="79" t="n"/>
      <c r="G16" s="80" t="n"/>
    </row>
    <row r="17" ht="22" customHeight="1">
      <c r="A17" s="5" t="inlineStr">
        <is>
          <t>6. Workplace Tech Incidents</t>
        </is>
      </c>
      <c r="B17" s="6" t="inlineStr">
        <is>
          <t>Employee friction registry tracking recurring Wi-Fi drops, VPN errors, printer jams, and resolution durations.</t>
        </is>
      </c>
      <c r="C17" s="79" t="n"/>
      <c r="D17" s="79" t="n"/>
      <c r="E17" s="79" t="n"/>
      <c r="F17" s="79" t="n"/>
      <c r="G17" s="80" t="n"/>
    </row>
    <row r="18" ht="22" customHeight="1">
      <c r="A18" s="5" t="inlineStr">
        <is>
          <t>7. Office Wi-Fi &amp; Density</t>
        </is>
      </c>
      <c r="B18" s="6" t="inlineStr">
        <is>
          <t>Corporate floor AP density, peak device concurrency, roaming drop rates, and signal quality metrics.</t>
        </is>
      </c>
      <c r="C18" s="79" t="n"/>
      <c r="D18" s="79" t="n"/>
      <c r="E18" s="79" t="n"/>
      <c r="F18" s="79" t="n"/>
      <c r="G18" s="80" t="n"/>
    </row>
    <row r="19" ht="22" customHeight="1">
      <c r="A19" s="5" t="inlineStr">
        <is>
          <t>8. Printers &amp; Smart Workplace</t>
        </is>
      </c>
      <c r="B19" s="6" t="inlineStr">
        <is>
          <t>Badge readers, follow-me printing, smart parcel lockers, and IoT hardware operational status.</t>
        </is>
      </c>
      <c r="C19" s="79" t="n"/>
      <c r="D19" s="79" t="n"/>
      <c r="E19" s="79" t="n"/>
      <c r="F19" s="79" t="n"/>
      <c r="G19" s="80" t="n"/>
    </row>
    <row r="20" ht="22" customHeight="1">
      <c r="A20" s="5" t="inlineStr">
        <is>
          <t>9. Tech Sentiment Surveys</t>
        </is>
      </c>
      <c r="B20" s="6" t="inlineStr">
        <is>
          <t>Quarterly employee IT pulse survey analytics measuring hardware satisfaction, helpdesk responsiveness, and Net Promoter Score (NPS).</t>
        </is>
      </c>
      <c r="C20" s="79" t="n"/>
      <c r="D20" s="79" t="n"/>
      <c r="E20" s="79" t="n"/>
      <c r="F20" s="79" t="n"/>
      <c r="G20" s="80" t="n"/>
    </row>
    <row r="21" ht="22" customHeight="1">
      <c r="A21" s="5" t="inlineStr">
        <is>
          <t>10. Software Self-Service</t>
        </is>
      </c>
      <c r="B21" s="6" t="inlineStr">
        <is>
          <t>Company portal &amp; Jamf Self Service catalog tracking one-click installs and software download volumes.</t>
        </is>
      </c>
      <c r="C21" s="79" t="n"/>
      <c r="D21" s="79" t="n"/>
      <c r="E21" s="79" t="n"/>
      <c r="F21" s="79" t="n"/>
      <c r="G21" s="80" t="n"/>
    </row>
    <row r="22" ht="22" customHeight="1">
      <c r="A22" s="5" t="inlineStr">
        <is>
          <t>11. VIP &amp; White-Glove Support</t>
        </is>
      </c>
      <c r="B22" s="6" t="inlineStr">
        <is>
          <t>Concierge executive support register for C-Suite and Board members with 100% guaranteed response SLAs.</t>
        </is>
      </c>
      <c r="C22" s="79" t="n"/>
      <c r="D22" s="79" t="n"/>
      <c r="E22" s="79" t="n"/>
      <c r="F22" s="79" t="n"/>
      <c r="G22" s="80" t="n"/>
    </row>
    <row r="23" ht="22" customHeight="1">
      <c r="A23" s="5" t="inlineStr">
        <is>
          <t>12. Workplace Refresh Budget</t>
        </is>
      </c>
      <c r="B23" s="6" t="inlineStr">
        <is>
          <t>Hardware replacement forecasting and trade-in salvage values realized.</t>
        </is>
      </c>
      <c r="C23" s="79" t="n"/>
      <c r="D23" s="79" t="n"/>
      <c r="E23" s="79" t="n"/>
      <c r="F23" s="79" t="n"/>
      <c r="G23" s="80" t="n"/>
    </row>
    <row r="24" ht="22" customHeight="1">
      <c r="A24" s="5" t="inlineStr">
        <is>
          <t>13. Strategic DEX Scorecard</t>
        </is>
      </c>
      <c r="B24" s="6" t="inlineStr">
        <is>
          <t>Master Balanced Scorecard evaluating 12 key Digital Workplace indicators across Agility, Quality, Sentiment, and Modernization.</t>
        </is>
      </c>
      <c r="C24" s="79" t="n"/>
      <c r="D24" s="79" t="n"/>
      <c r="E24" s="79" t="n"/>
      <c r="F24" s="79" t="n"/>
      <c r="G24" s="80" t="n"/>
    </row>
    <row r="26" ht="24" customHeight="1">
      <c r="A26" s="3" t="inlineStr">
        <is>
          <t>DAY-1 READINESS TIERS</t>
        </is>
      </c>
    </row>
    <row r="27" ht="20" customHeight="1">
      <c r="A27" s="4" t="inlineStr">
        <is>
          <t>Topic / Sheet</t>
        </is>
      </c>
      <c r="B27" s="4" t="inlineStr">
        <is>
          <t>Description / Operational Impact</t>
        </is>
      </c>
      <c r="C27" s="77" t="n"/>
      <c r="D27" s="77" t="n"/>
      <c r="E27" s="77" t="n"/>
      <c r="F27" s="77" t="n"/>
      <c r="G27" s="78" t="n"/>
    </row>
    <row r="28" ht="22" customHeight="1">
      <c r="A28" s="5" t="inlineStr">
        <is>
          <t>100% Day-1 Ready</t>
        </is>
      </c>
      <c r="B28" s="6" t="inlineStr">
        <is>
          <t>Laptop pre-configured, accounts active, peripherals delivered at employee desk or home address $\ge$ 24 hours prior to start date.</t>
        </is>
      </c>
      <c r="C28" s="79" t="n"/>
      <c r="D28" s="79" t="n"/>
      <c r="E28" s="79" t="n"/>
      <c r="F28" s="79" t="n"/>
      <c r="G28" s="80" t="n"/>
    </row>
    <row r="29" ht="22" customHeight="1">
      <c r="A29" s="5" t="inlineStr">
        <is>
          <t>Delayed Provisioning</t>
        </is>
      </c>
      <c r="B29" s="6" t="inlineStr">
        <is>
          <t>Hardware delivered after official start date or account activation stalled; flagged for EUC escalation.</t>
        </is>
      </c>
      <c r="C29" s="79" t="n"/>
      <c r="D29" s="79" t="n"/>
      <c r="E29" s="79" t="n"/>
      <c r="F29" s="79" t="n"/>
      <c r="G29" s="80" t="n"/>
    </row>
  </sheetData>
  <mergeCells count="26">
    <mergeCell ref="B14:G14"/>
    <mergeCell ref="B17:G17"/>
    <mergeCell ref="B23:G23"/>
    <mergeCell ref="A4:G4"/>
    <mergeCell ref="B8:G8"/>
    <mergeCell ref="B13:G13"/>
    <mergeCell ref="B29:G29"/>
    <mergeCell ref="A10:G10"/>
    <mergeCell ref="B19:G19"/>
    <mergeCell ref="B28:G28"/>
    <mergeCell ref="B15:G15"/>
    <mergeCell ref="B6:G6"/>
    <mergeCell ref="B24:G24"/>
    <mergeCell ref="B20:G20"/>
    <mergeCell ref="A1:G1"/>
    <mergeCell ref="B5:G5"/>
    <mergeCell ref="B7:G7"/>
    <mergeCell ref="B16:G16"/>
    <mergeCell ref="B22:G22"/>
    <mergeCell ref="B27:G27"/>
    <mergeCell ref="A26:G26"/>
    <mergeCell ref="A2:G2"/>
    <mergeCell ref="B12:G12"/>
    <mergeCell ref="B18:G18"/>
    <mergeCell ref="B21:G21"/>
    <mergeCell ref="B11:G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9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34" customWidth="1" min="3" max="3"/>
    <col width="22" customWidth="1" min="4" max="4"/>
    <col width="18" customWidth="1" min="5" max="5"/>
    <col width="24" customWidth="1" min="6" max="6"/>
    <col width="16" customWidth="1" min="7" max="7"/>
    <col width="39" customWidth="1" min="8" max="8"/>
    <col width="13" customWidth="1" min="9" max="9"/>
    <col width="87" customWidth="1" min="10" max="10"/>
    <col width="12" customWidth="1" min="11" max="11"/>
    <col width="12" customWidth="1" min="12" max="12"/>
  </cols>
  <sheetData>
    <row r="1" ht="36" customHeight="1">
      <c r="A1" s="1" t="inlineStr">
        <is>
          <t>DIGITAL WORKPLACE &amp; EMPLOYEE TECH EXPERIENCE (DEX) COCKPIT</t>
        </is>
      </c>
    </row>
    <row r="2" ht="20" customHeight="1">
      <c r="A2" s="2" t="inlineStr">
        <is>
          <t>Day-1 Onboarding Readiness, Meeting Room Reliability, Fleet Modernization &amp; Employee Sentiment</t>
        </is>
      </c>
    </row>
    <row r="3" ht="10" customHeight="1"/>
    <row r="4">
      <c r="A4" s="110" t="inlineStr">
        <is>
          <t>DAY-1 ONBOARDING READINESS</t>
        </is>
      </c>
      <c r="B4" s="82" t="n"/>
      <c r="C4" s="83" t="n"/>
      <c r="D4" s="111" t="inlineStr">
        <is>
          <t>MEETING ROOM AV UPTIME</t>
        </is>
      </c>
      <c r="E4" s="82" t="n"/>
      <c r="F4" s="83" t="n"/>
      <c r="G4" s="112" t="inlineStr">
        <is>
          <t>FLEET OS COMPLIANCE %</t>
        </is>
      </c>
      <c r="H4" s="82" t="n"/>
      <c r="I4" s="83" t="n"/>
      <c r="J4" s="110" t="inlineStr">
        <is>
          <t>EMPLOYEE TECH CSAT (1-5)</t>
        </is>
      </c>
      <c r="K4" s="82" t="n"/>
      <c r="L4" s="83" t="n"/>
    </row>
    <row r="5">
      <c r="A5" s="113">
        <f>COUNTIF('Onboarding &amp; Offboarding'!G10:G30, "Ready Day-1")/COUNTA('Onboarding &amp; Offboarding'!A10:A30)</f>
        <v/>
      </c>
      <c r="C5" s="87" t="n"/>
      <c r="D5" s="114">
        <f>AVERAGE('Meeting Room AV Tech'!E10:E25)</f>
        <v/>
      </c>
      <c r="F5" s="87" t="n"/>
      <c r="G5" s="115">
        <f>COUNTIF('Laptop Fleet &amp; OS'!G10:G30, "Compliant")/COUNTA('Laptop Fleet &amp; OS'!A10:A30)</f>
        <v/>
      </c>
      <c r="I5" s="87" t="n"/>
      <c r="J5" s="116">
        <f>AVERAGE('Employee Sentiment Surveys'!C10:C25)</f>
        <v/>
      </c>
      <c r="L5" s="87" t="n"/>
    </row>
    <row r="6">
      <c r="A6" s="91" t="inlineStr">
        <is>
          <t>Automated Workplace Metric</t>
        </is>
      </c>
      <c r="B6" s="92" t="n"/>
      <c r="C6" s="93" t="n"/>
      <c r="D6" s="94" t="inlineStr">
        <is>
          <t>Automated Workplace Metric</t>
        </is>
      </c>
      <c r="E6" s="92" t="n"/>
      <c r="F6" s="93" t="n"/>
      <c r="G6" s="95" t="inlineStr">
        <is>
          <t>Automated Workplace Metric</t>
        </is>
      </c>
      <c r="H6" s="92" t="n"/>
      <c r="I6" s="93" t="n"/>
      <c r="J6" s="91" t="inlineStr">
        <is>
          <t>Automated Workplace Metric</t>
        </is>
      </c>
      <c r="K6" s="92" t="n"/>
      <c r="L6" s="93" t="n"/>
    </row>
    <row r="7" ht="10" customHeight="1"/>
    <row r="8">
      <c r="A8" s="117" t="inlineStr">
        <is>
          <t>AVG LAPTOP DELIVERY DAYS</t>
        </is>
      </c>
      <c r="B8" s="82" t="n"/>
      <c r="C8" s="83" t="n"/>
      <c r="D8" s="112" t="inlineStr">
        <is>
          <t>ACTIVE HYBRID WFH KITS</t>
        </is>
      </c>
      <c r="E8" s="82" t="n"/>
      <c r="F8" s="83" t="n"/>
      <c r="G8" s="118" t="inlineStr">
        <is>
          <t>ACTIVE WORKPLACE INCIDENTS</t>
        </is>
      </c>
      <c r="H8" s="82" t="n"/>
      <c r="I8" s="83" t="n"/>
      <c r="J8" s="111" t="inlineStr">
        <is>
          <t>FLEET DISK ENCRYPTION</t>
        </is>
      </c>
      <c r="K8" s="82" t="n"/>
      <c r="L8" s="83" t="n"/>
    </row>
    <row r="9">
      <c r="A9" s="119">
        <f>AVERAGE('Onboarding &amp; Offboarding'!K10:K30)</f>
        <v/>
      </c>
      <c r="C9" s="87" t="n"/>
      <c r="D9" s="120">
        <f>COUNTA('Remote Work &amp; WFH Kits'!A10:A25)</f>
        <v/>
      </c>
      <c r="F9" s="87" t="n"/>
      <c r="G9" s="121">
        <f>COUNTIF('Workplace Incidents'!G10:G30, "Open") + COUNTIF('Workplace Incidents'!G10:G30, "In Progress")</f>
        <v/>
      </c>
      <c r="I9" s="87" t="n"/>
      <c r="J9" s="122">
        <f>COUNTIF('Laptop Fleet &amp; OS'!J10:J30, "Active")/COUNTA('Laptop Fleet &amp; OS'!A10:A30)</f>
        <v/>
      </c>
      <c r="L9" s="87" t="n"/>
    </row>
    <row r="10">
      <c r="A10" s="102" t="inlineStr">
        <is>
          <t>Automated Workplace Metric</t>
        </is>
      </c>
      <c r="B10" s="92" t="n"/>
      <c r="C10" s="93" t="n"/>
      <c r="D10" s="95" t="inlineStr">
        <is>
          <t>Automated Workplace Metric</t>
        </is>
      </c>
      <c r="E10" s="92" t="n"/>
      <c r="F10" s="93" t="n"/>
      <c r="G10" s="103" t="inlineStr">
        <is>
          <t>Automated Workplace Metric</t>
        </is>
      </c>
      <c r="H10" s="92" t="n"/>
      <c r="I10" s="93" t="n"/>
      <c r="J10" s="94" t="inlineStr">
        <is>
          <t>Automated Workplace Metric</t>
        </is>
      </c>
      <c r="K10" s="92" t="n"/>
      <c r="L10" s="93" t="n"/>
    </row>
    <row r="11" ht="16" customHeight="1"/>
    <row r="12" ht="22" customHeight="1">
      <c r="A12" s="31" t="inlineStr">
        <is>
          <t>MONTHLY ONBOARDED EMPLOYEES &amp; HARDWARE PROVISIONED</t>
        </is>
      </c>
      <c r="H12" s="31" t="inlineStr">
        <is>
          <t>WORKPLACE TECH FRICTION BY CATEGORY</t>
        </is>
      </c>
    </row>
    <row r="13" ht="14" customHeight="1">
      <c r="A13" s="32" t="inlineStr">
        <is>
          <t>Metric</t>
        </is>
      </c>
      <c r="B13" s="32" t="inlineStr">
        <is>
          <t>Jan</t>
        </is>
      </c>
      <c r="C13" s="32" t="inlineStr">
        <is>
          <t>Feb</t>
        </is>
      </c>
      <c r="D13" s="32" t="inlineStr">
        <is>
          <t>Mar</t>
        </is>
      </c>
      <c r="E13" s="32" t="inlineStr">
        <is>
          <t>Apr</t>
        </is>
      </c>
      <c r="F13" s="32" t="inlineStr">
        <is>
          <t>May</t>
        </is>
      </c>
      <c r="G13" s="32" t="inlineStr">
        <is>
          <t>Jun</t>
        </is>
      </c>
      <c r="H13" s="32" t="inlineStr">
        <is>
          <t>Friction Area</t>
        </is>
      </c>
      <c r="I13" s="32" t="inlineStr">
        <is>
          <t>Incidents</t>
        </is>
      </c>
      <c r="J13" s="32" t="inlineStr">
        <is>
          <t>Sep</t>
        </is>
      </c>
      <c r="K13" s="32" t="inlineStr">
        <is>
          <t>Oct</t>
        </is>
      </c>
      <c r="L13" s="32" t="inlineStr">
        <is>
          <t>Nov</t>
        </is>
      </c>
      <c r="M13" s="32" t="inlineStr">
        <is>
          <t>Dec</t>
        </is>
      </c>
    </row>
    <row r="14" ht="14" customHeight="1">
      <c r="A14" s="32" t="inlineStr">
        <is>
          <t>New Hires</t>
        </is>
      </c>
      <c r="B14" s="33" t="n">
        <v>18</v>
      </c>
      <c r="C14" s="33" t="n">
        <v>22</v>
      </c>
      <c r="D14" s="33" t="n">
        <v>28</v>
      </c>
      <c r="E14" s="33" t="n">
        <v>15</v>
      </c>
      <c r="F14" s="33" t="n">
        <v>20</v>
      </c>
      <c r="G14" s="33" t="n">
        <v>35</v>
      </c>
      <c r="H14" s="33" t="inlineStr">
        <is>
          <t>Wi-Fi &amp; Network Roaming</t>
        </is>
      </c>
      <c r="I14" s="33" t="n">
        <v>34</v>
      </c>
      <c r="J14" s="33" t="n">
        <v>30</v>
      </c>
      <c r="K14" s="33" t="n">
        <v>25</v>
      </c>
      <c r="L14" s="33" t="n">
        <v>32</v>
      </c>
      <c r="M14" s="33" t="n">
        <v>19</v>
      </c>
    </row>
    <row r="15">
      <c r="H15" s="33" t="inlineStr">
        <is>
          <t>Meeting Room AV &amp; Audio</t>
        </is>
      </c>
      <c r="I15" s="33" t="n">
        <v>28</v>
      </c>
    </row>
    <row r="16">
      <c r="H16" s="33" t="inlineStr">
        <is>
          <t>VPN &amp; Remote Access</t>
        </is>
      </c>
      <c r="I16" s="33" t="n">
        <v>18</v>
      </c>
    </row>
    <row r="17">
      <c r="H17" s="33" t="inlineStr">
        <is>
          <t>Printer &amp; Badge Access</t>
        </is>
      </c>
      <c r="I17" s="33" t="n">
        <v>12</v>
      </c>
    </row>
    <row r="18">
      <c r="H18" s="33" t="inlineStr">
        <is>
          <t>Laptop Battery / Peripheral</t>
        </is>
      </c>
      <c r="I18" s="33" t="n">
        <v>8</v>
      </c>
    </row>
    <row r="31" ht="16" customHeight="1"/>
    <row r="32" ht="24" customHeight="1">
      <c r="A32" s="34" t="inlineStr">
        <is>
          <t>DIGITAL WORKPLACE OPERATIONAL HEALTH &amp; SENTIMENT SCORECARD</t>
        </is>
      </c>
    </row>
    <row r="33" ht="20" customHeight="1">
      <c r="A33" s="35" t="inlineStr">
        <is>
          <t>DEX Operational Dimension</t>
        </is>
      </c>
      <c r="B33" s="35" t="inlineStr">
        <is>
          <t>Target Standard</t>
        </is>
      </c>
      <c r="C33" s="35" t="inlineStr">
        <is>
          <t>Key Indicator</t>
        </is>
      </c>
      <c r="D33" s="35" t="inlineStr">
        <is>
          <t>Benchmark</t>
        </is>
      </c>
      <c r="E33" s="35" t="inlineStr">
        <is>
          <t>Current Performance</t>
        </is>
      </c>
      <c r="F33" s="35" t="inlineStr">
        <is>
          <t>Operational Condition</t>
        </is>
      </c>
      <c r="G33" s="35" t="inlineStr">
        <is>
          <t>Health Rating</t>
        </is>
      </c>
    </row>
    <row r="34" ht="20" customHeight="1">
      <c r="A34" s="36" t="inlineStr">
        <is>
          <t>Employee Onboarding</t>
        </is>
      </c>
      <c r="B34" s="37" t="inlineStr">
        <is>
          <t>100.0% Day-1 Ready</t>
        </is>
      </c>
      <c r="C34" s="38" t="inlineStr">
        <is>
          <t>Hardware &amp; Accounts Delivered on Day 1</t>
        </is>
      </c>
      <c r="D34" s="37" t="inlineStr">
        <is>
          <t>Top Quartile: 98%</t>
        </is>
      </c>
      <c r="E34" s="37" t="inlineStr">
        <is>
          <t>100.0%</t>
        </is>
      </c>
      <c r="F34" s="38" t="inlineStr">
        <is>
          <t>Seamless Day-1</t>
        </is>
      </c>
      <c r="G34" s="39" t="inlineStr">
        <is>
          <t>GREEN</t>
        </is>
      </c>
    </row>
    <row r="35" ht="20" customHeight="1">
      <c r="A35" s="36" t="inlineStr">
        <is>
          <t>Meeting Room AV Tech</t>
        </is>
      </c>
      <c r="B35" s="37" t="inlineStr">
        <is>
          <t>&gt;= 99.50% Uptime</t>
        </is>
      </c>
      <c r="C35" s="38" t="inlineStr">
        <is>
          <t>Zoom &amp; Teams Room Video Availability</t>
        </is>
      </c>
      <c r="D35" s="37" t="inlineStr">
        <is>
          <t>Enterprise Std: 99.5%</t>
        </is>
      </c>
      <c r="E35" s="37" t="inlineStr">
        <is>
          <t>99.85%</t>
        </is>
      </c>
      <c r="F35" s="38" t="inlineStr">
        <is>
          <t>Flawless Meetings</t>
        </is>
      </c>
      <c r="G35" s="39" t="inlineStr">
        <is>
          <t>GREEN</t>
        </is>
      </c>
    </row>
    <row r="36" ht="20" customHeight="1">
      <c r="A36" s="36" t="inlineStr">
        <is>
          <t>Fleet Modernization</t>
        </is>
      </c>
      <c r="B36" s="37" t="inlineStr">
        <is>
          <t>&gt;= 95.0% Compliant</t>
        </is>
      </c>
      <c r="C36" s="38" t="inlineStr">
        <is>
          <t>Windows 11 / macOS Latest OS Fleet</t>
        </is>
      </c>
      <c r="D36" s="37" t="inlineStr">
        <is>
          <t>Security Std: 95%</t>
        </is>
      </c>
      <c r="E36" s="37" t="inlineStr">
        <is>
          <t>96.4%</t>
        </is>
      </c>
      <c r="F36" s="38" t="inlineStr">
        <is>
          <t>Modern Secured Fleet</t>
        </is>
      </c>
      <c r="G36" s="39" t="inlineStr">
        <is>
          <t>GREEN</t>
        </is>
      </c>
    </row>
    <row r="37" ht="20" customHeight="1">
      <c r="A37" s="36" t="inlineStr">
        <is>
          <t>Employee Tech Sentiment</t>
        </is>
      </c>
      <c r="B37" s="37" t="inlineStr">
        <is>
          <t>&gt;= 4.5 / 5.0</t>
        </is>
      </c>
      <c r="C37" s="38" t="inlineStr">
        <is>
          <t>Workplace Technology Satisfaction</t>
        </is>
      </c>
      <c r="D37" s="37" t="inlineStr">
        <is>
          <t>Top Quartile: 4.4</t>
        </is>
      </c>
      <c r="E37" s="37" t="inlineStr">
        <is>
          <t>4.6 / 5.0</t>
        </is>
      </c>
      <c r="F37" s="38" t="inlineStr">
        <is>
          <t>Delighted Users</t>
        </is>
      </c>
      <c r="G37" s="39" t="inlineStr">
        <is>
          <t>GREEN</t>
        </is>
      </c>
    </row>
    <row r="38" ht="20" customHeight="1">
      <c r="A38" s="36" t="inlineStr">
        <is>
          <t>Fleet Disk Encryption</t>
        </is>
      </c>
      <c r="B38" s="37" t="inlineStr">
        <is>
          <t>100.0% Active</t>
        </is>
      </c>
      <c r="C38" s="38" t="inlineStr">
        <is>
          <t>BitLocker / FileVault Enforced</t>
        </is>
      </c>
      <c r="D38" s="37" t="inlineStr">
        <is>
          <t>Audit Std: 100%</t>
        </is>
      </c>
      <c r="E38" s="37" t="inlineStr">
        <is>
          <t>100.0%</t>
        </is>
      </c>
      <c r="F38" s="38" t="inlineStr">
        <is>
          <t>Zero Data Risk</t>
        </is>
      </c>
      <c r="G38" s="39" t="inlineStr">
        <is>
          <t>GREEN</t>
        </is>
      </c>
    </row>
    <row r="39" ht="20" customHeight="1">
      <c r="A39" s="36" t="inlineStr">
        <is>
          <t>VIP Executive Support</t>
        </is>
      </c>
      <c r="B39" s="37" t="inlineStr">
        <is>
          <t>100.0% SLA Met</t>
        </is>
      </c>
      <c r="C39" s="38" t="inlineStr">
        <is>
          <t>C-Suite &amp; Board Concierge SLA</t>
        </is>
      </c>
      <c r="D39" s="37" t="inlineStr">
        <is>
          <t>Standard: 100%</t>
        </is>
      </c>
      <c r="E39" s="37" t="inlineStr">
        <is>
          <t>100.0%</t>
        </is>
      </c>
      <c r="F39" s="38" t="inlineStr">
        <is>
          <t>White-Glove Service</t>
        </is>
      </c>
      <c r="G39" s="39" t="inlineStr">
        <is>
          <t>GREEN</t>
        </is>
      </c>
    </row>
    <row r="48">
      <c r="B48" s="104" t="inlineStr">
        <is>
          <t>Monthly Digital Employee Experience (DEX) Index Trajectory</t>
        </is>
      </c>
      <c r="G48" s="104" t="inlineStr">
        <is>
          <t>Digital Workplace &amp; Employee Experience Maturity</t>
        </is>
      </c>
    </row>
    <row r="49">
      <c r="B49" s="105" t="inlineStr">
        <is>
          <t>Month</t>
        </is>
      </c>
      <c r="C49" s="105" t="inlineStr">
        <is>
          <t>Target DEX Score</t>
        </is>
      </c>
      <c r="D49" s="105" t="inlineStr">
        <is>
          <t>Actual DEX Score</t>
        </is>
      </c>
      <c r="E49" s="105" t="inlineStr">
        <is>
          <t>Endpoint Stability Rate %</t>
        </is>
      </c>
      <c r="G49" s="105" t="inlineStr">
        <is>
          <t>Operational Capability Pillar</t>
        </is>
      </c>
      <c r="H49" s="105" t="inlineStr">
        <is>
          <t>Benchmark</t>
        </is>
      </c>
      <c r="I49" s="105" t="inlineStr">
        <is>
          <t>Current Attainment</t>
        </is>
      </c>
    </row>
    <row r="50">
      <c r="B50" s="106" t="inlineStr">
        <is>
          <t>May</t>
        </is>
      </c>
      <c r="C50" s="107" t="n">
        <v>8.199999999999999</v>
      </c>
      <c r="D50" s="107" t="n">
        <v>8.4</v>
      </c>
      <c r="E50" s="107" t="n">
        <v>97.5</v>
      </c>
      <c r="G50" s="108" t="inlineStr">
        <is>
          <t>Endpoint Boot &amp; App Latency</t>
        </is>
      </c>
      <c r="H50" s="109" t="n">
        <v>4</v>
      </c>
      <c r="I50" s="109" t="n">
        <v>4.6</v>
      </c>
    </row>
    <row r="51">
      <c r="B51" s="106" t="inlineStr">
        <is>
          <t>Jun</t>
        </is>
      </c>
      <c r="C51" s="107" t="n">
        <v>8.4</v>
      </c>
      <c r="D51" s="107" t="n">
        <v>8.6</v>
      </c>
      <c r="E51" s="107" t="n">
        <v>98.09999999999999</v>
      </c>
      <c r="G51" s="108" t="inlineStr">
        <is>
          <t>SaaS Collaboration Uptime</t>
        </is>
      </c>
      <c r="H51" s="109" t="n">
        <v>4.5</v>
      </c>
      <c r="I51" s="109" t="n">
        <v>4.9</v>
      </c>
    </row>
    <row r="52">
      <c r="B52" s="106" t="inlineStr">
        <is>
          <t>Jul</t>
        </is>
      </c>
      <c r="C52" s="107" t="n">
        <v>8.6</v>
      </c>
      <c r="D52" s="107" t="n">
        <v>8.800000000000001</v>
      </c>
      <c r="E52" s="107" t="n">
        <v>98.8</v>
      </c>
      <c r="G52" s="108" t="inlineStr">
        <is>
          <t>Self-Service Healing Bots</t>
        </is>
      </c>
      <c r="H52" s="109" t="n">
        <v>3.8</v>
      </c>
      <c r="I52" s="109" t="n">
        <v>4.4</v>
      </c>
    </row>
    <row r="53">
      <c r="B53" s="106" t="inlineStr">
        <is>
          <t>Aug</t>
        </is>
      </c>
      <c r="C53" s="107" t="n">
        <v>8.6</v>
      </c>
      <c r="D53" s="107" t="n">
        <v>8.699999999999999</v>
      </c>
      <c r="E53" s="107" t="n">
        <v>98.40000000000001</v>
      </c>
      <c r="G53" s="108" t="inlineStr">
        <is>
          <t>Virtual Desktop VDI Health</t>
        </is>
      </c>
      <c r="H53" s="109" t="n">
        <v>4</v>
      </c>
      <c r="I53" s="109" t="n">
        <v>4.5</v>
      </c>
    </row>
    <row r="54">
      <c r="B54" s="106" t="inlineStr">
        <is>
          <t>Sep</t>
        </is>
      </c>
      <c r="C54" s="107" t="n">
        <v>8.800000000000001</v>
      </c>
      <c r="D54" s="107" t="n">
        <v>9</v>
      </c>
      <c r="E54" s="107" t="n">
        <v>99.2</v>
      </c>
      <c r="G54" s="108" t="inlineStr">
        <is>
          <t>Zero-Touch Device Enrolment</t>
        </is>
      </c>
      <c r="H54" s="109" t="n">
        <v>4.2</v>
      </c>
      <c r="I54" s="109" t="n">
        <v>4.7</v>
      </c>
    </row>
    <row r="55">
      <c r="B55" s="106" t="inlineStr">
        <is>
          <t>Oct</t>
        </is>
      </c>
      <c r="C55" s="107" t="n">
        <v>9</v>
      </c>
      <c r="D55" s="107" t="n">
        <v>9.199999999999999</v>
      </c>
      <c r="E55" s="107" t="n">
        <v>99.59999999999999</v>
      </c>
      <c r="G55" s="108" t="inlineStr">
        <is>
          <t>Employee IT Sentiment NPS</t>
        </is>
      </c>
      <c r="H55" s="109" t="n">
        <v>4</v>
      </c>
      <c r="I55" s="109" t="n">
        <v>4.5</v>
      </c>
    </row>
    <row r="72">
      <c r="B72" s="104" t="inlineStr">
        <is>
          <t>Managed Endpoint Device Fleet by OS Platform (k Devices)</t>
        </is>
      </c>
      <c r="G72" s="104" t="inlineStr">
        <is>
          <t>App Crash Rate (Crashes/Day) vs Device Boot Duration (Seconds)</t>
        </is>
      </c>
    </row>
    <row r="73">
      <c r="B73" s="105" t="inlineStr">
        <is>
          <t>Month</t>
        </is>
      </c>
      <c r="C73" s="105" t="inlineStr">
        <is>
          <t>Windows 11 Enterprise</t>
        </is>
      </c>
      <c r="D73" s="105" t="inlineStr">
        <is>
          <t>macOS Sonoma/Sequoia</t>
        </is>
      </c>
      <c r="E73" s="105" t="inlineStr">
        <is>
          <t>Linux Dev Workstations</t>
        </is>
      </c>
      <c r="F73" s="105" t="inlineStr">
        <is>
          <t>Mobile iOS/Android</t>
        </is>
      </c>
      <c r="G73" s="105" t="inlineStr">
        <is>
          <t>Hardware Model</t>
        </is>
      </c>
      <c r="H73" s="105" t="inlineStr">
        <is>
          <t>App Crashes</t>
        </is>
      </c>
      <c r="I73" s="105" t="inlineStr">
        <is>
          <t>Boot Time (Sec)</t>
        </is>
      </c>
      <c r="J73" s="105" t="inlineStr">
        <is>
          <t>Fleet Count</t>
        </is>
      </c>
    </row>
    <row r="74">
      <c r="B74" s="108" t="inlineStr">
        <is>
          <t>May</t>
        </is>
      </c>
      <c r="C74" s="123" t="n">
        <v>28.5</v>
      </c>
      <c r="D74" s="123" t="n">
        <v>12</v>
      </c>
      <c r="E74" s="123" t="n">
        <v>4.2</v>
      </c>
      <c r="F74" s="123" t="n">
        <v>18.5</v>
      </c>
      <c r="G74" s="108" t="inlineStr">
        <is>
          <t>MacBook Pro M3 Max</t>
        </is>
      </c>
      <c r="H74" s="123" t="n">
        <v>0.02</v>
      </c>
      <c r="I74" s="123" t="n">
        <v>14</v>
      </c>
      <c r="J74" s="124" t="n">
        <v>3500</v>
      </c>
    </row>
    <row r="75">
      <c r="B75" s="108" t="inlineStr">
        <is>
          <t>Jun</t>
        </is>
      </c>
      <c r="C75" s="123" t="n">
        <v>29.2</v>
      </c>
      <c r="D75" s="123" t="n">
        <v>12.8</v>
      </c>
      <c r="E75" s="123" t="n">
        <v>4.5</v>
      </c>
      <c r="F75" s="123" t="n">
        <v>19.2</v>
      </c>
      <c r="G75" s="108" t="inlineStr">
        <is>
          <t>Dell XPS 15 Intel i9</t>
        </is>
      </c>
      <c r="H75" s="123" t="n">
        <v>0.12</v>
      </c>
      <c r="I75" s="123" t="n">
        <v>28</v>
      </c>
      <c r="J75" s="124" t="n">
        <v>6800</v>
      </c>
    </row>
    <row r="76">
      <c r="B76" s="108" t="inlineStr">
        <is>
          <t>Jul</t>
        </is>
      </c>
      <c r="C76" s="123" t="n">
        <v>30.1</v>
      </c>
      <c r="D76" s="123" t="n">
        <v>13.5</v>
      </c>
      <c r="E76" s="123" t="n">
        <v>4.8</v>
      </c>
      <c r="F76" s="123" t="n">
        <v>20</v>
      </c>
      <c r="G76" s="108" t="inlineStr">
        <is>
          <t>Lenovo ThinkPad X1</t>
        </is>
      </c>
      <c r="H76" s="123" t="n">
        <v>0.08</v>
      </c>
      <c r="I76" s="123" t="n">
        <v>24</v>
      </c>
      <c r="J76" s="124" t="n">
        <v>8400</v>
      </c>
    </row>
    <row r="77">
      <c r="B77" s="108" t="inlineStr">
        <is>
          <t>Aug</t>
        </is>
      </c>
      <c r="C77" s="123" t="n">
        <v>30</v>
      </c>
      <c r="D77" s="123" t="n">
        <v>13.4</v>
      </c>
      <c r="E77" s="123" t="n">
        <v>4.7</v>
      </c>
      <c r="F77" s="123" t="n">
        <v>19.8</v>
      </c>
      <c r="G77" s="108" t="inlineStr">
        <is>
          <t>Surface Laptop Studio</t>
        </is>
      </c>
      <c r="H77" s="123" t="n">
        <v>0.15</v>
      </c>
      <c r="I77" s="123" t="n">
        <v>32</v>
      </c>
      <c r="J77" s="124" t="n">
        <v>2200</v>
      </c>
    </row>
    <row r="78">
      <c r="B78" s="108" t="inlineStr">
        <is>
          <t>Sep</t>
        </is>
      </c>
      <c r="C78" s="123" t="n">
        <v>31.2</v>
      </c>
      <c r="D78" s="123" t="n">
        <v>14.5</v>
      </c>
      <c r="E78" s="123" t="n">
        <v>5.2</v>
      </c>
      <c r="F78" s="123" t="n">
        <v>21</v>
      </c>
      <c r="G78" s="108" t="inlineStr">
        <is>
          <t>HP EliteBook G10</t>
        </is>
      </c>
      <c r="H78" s="123" t="n">
        <v>0.18</v>
      </c>
      <c r="I78" s="123" t="n">
        <v>35</v>
      </c>
      <c r="J78" s="124" t="n">
        <v>5100</v>
      </c>
    </row>
    <row r="79">
      <c r="B79" s="108" t="inlineStr">
        <is>
          <t>Oct</t>
        </is>
      </c>
      <c r="C79" s="123" t="n">
        <v>32.5</v>
      </c>
      <c r="D79" s="123" t="n">
        <v>15.8</v>
      </c>
      <c r="E79" s="123" t="n">
        <v>5.6</v>
      </c>
      <c r="F79" s="123" t="n">
        <v>22.4</v>
      </c>
      <c r="G79" s="108" t="inlineStr">
        <is>
          <t>Virtual Desktop Cloud PC</t>
        </is>
      </c>
      <c r="H79" s="123" t="n">
        <v>0.04</v>
      </c>
      <c r="I79" s="123" t="n">
        <v>8</v>
      </c>
      <c r="J79" s="124" t="n">
        <v>4200</v>
      </c>
    </row>
  </sheetData>
  <mergeCells count="29">
    <mergeCell ref="J6:L6"/>
    <mergeCell ref="G10:I10"/>
    <mergeCell ref="G6:I6"/>
    <mergeCell ref="J4:L4"/>
    <mergeCell ref="A1:N1"/>
    <mergeCell ref="A5:C5"/>
    <mergeCell ref="G5:I5"/>
    <mergeCell ref="A8:C8"/>
    <mergeCell ref="D4:F4"/>
    <mergeCell ref="A32:L32"/>
    <mergeCell ref="G4:I4"/>
    <mergeCell ref="D9:F9"/>
    <mergeCell ref="D8:F8"/>
    <mergeCell ref="A4:C4"/>
    <mergeCell ref="A10:C10"/>
    <mergeCell ref="D5:F5"/>
    <mergeCell ref="A2:N2"/>
    <mergeCell ref="A9:C9"/>
    <mergeCell ref="G9:I9"/>
    <mergeCell ref="J8:L8"/>
    <mergeCell ref="D10:F10"/>
    <mergeCell ref="J5:L5"/>
    <mergeCell ref="J10:L10"/>
    <mergeCell ref="H12:L12"/>
    <mergeCell ref="A6:C6"/>
    <mergeCell ref="A12:G12"/>
    <mergeCell ref="G8:I8"/>
    <mergeCell ref="J9:L9"/>
    <mergeCell ref="D6:F6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5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8" customWidth="1" min="3" max="3"/>
    <col width="22" customWidth="1" min="4" max="4"/>
    <col width="16" customWidth="1" min="5" max="5"/>
    <col width="16" customWidth="1" min="6" max="6"/>
    <col width="18" customWidth="1" min="7" max="7"/>
    <col width="22" customWidth="1" min="8" max="8"/>
    <col width="22" customWidth="1" min="9" max="9"/>
    <col width="18" customWidth="1" min="10" max="10"/>
    <col width="18" customWidth="1" min="11" max="11"/>
    <col width="18" customWidth="1" min="12" max="12"/>
  </cols>
  <sheetData>
    <row r="1" ht="36" customHeight="1">
      <c r="A1" s="1" t="inlineStr">
        <is>
          <t>EMPLOYEE IT ONBOARDING &amp; OFFBOARDING LIFECYCLE SLA</t>
        </is>
      </c>
    </row>
    <row r="2" ht="20" customHeight="1">
      <c r="A2" s="2" t="inlineStr">
        <is>
          <t>Day-1 Hardware Provisioning, Identity Account Automation, &amp; Security Revocation</t>
        </is>
      </c>
    </row>
    <row r="3" ht="20" customHeight="1">
      <c r="A3" s="40" t="inlineStr">
        <is>
          <t>DAY-1 READINESS %:</t>
        </is>
      </c>
      <c r="C3" s="41">
        <f>COUNTIF(G10:G30, "Ready Day-1")/COUNTA(A10:A30)</f>
        <v/>
      </c>
      <c r="D3" s="40" t="inlineStr">
        <is>
          <t>TOTAL PROVISIONED:</t>
        </is>
      </c>
      <c r="F3" s="42">
        <f>COUNTA(A10:A30)</f>
        <v/>
      </c>
      <c r="G3" s="40" t="inlineStr">
        <is>
          <t>AVG SATISFACTION (1-5):</t>
        </is>
      </c>
      <c r="I3" s="43">
        <f>AVERAGE(J10:J30)</f>
        <v/>
      </c>
    </row>
    <row r="9" ht="26" customHeight="1">
      <c r="A9" s="44" t="inlineStr">
        <is>
          <t>Employee ID</t>
        </is>
      </c>
      <c r="B9" s="44" t="inlineStr">
        <is>
          <t>Employee Name</t>
        </is>
      </c>
      <c r="C9" s="44" t="inlineStr">
        <is>
          <t>Department</t>
        </is>
      </c>
      <c r="D9" s="44" t="inlineStr">
        <is>
          <t>Work Model</t>
        </is>
      </c>
      <c r="E9" s="44" t="inlineStr">
        <is>
          <t>Official Start Date</t>
        </is>
      </c>
      <c r="F9" s="44" t="inlineStr">
        <is>
          <t>Hardware Delivered Date</t>
        </is>
      </c>
      <c r="G9" s="44" t="inlineStr">
        <is>
          <t>Day-1 Readiness</t>
        </is>
      </c>
      <c r="H9" s="44" t="inlineStr">
        <is>
          <t>Account Setup (IAM)</t>
        </is>
      </c>
      <c r="I9" s="44" t="inlineStr">
        <is>
          <t>Welcome Kit Status</t>
        </is>
      </c>
      <c r="J9" s="44" t="inlineStr">
        <is>
          <t>Onboarding CSAT (1-5)</t>
        </is>
      </c>
      <c r="K9" s="44" t="inlineStr">
        <is>
          <t>Delivery Lead Time (Days)</t>
        </is>
      </c>
      <c r="L9" s="44" t="inlineStr">
        <is>
          <t>EUC Specialist</t>
        </is>
      </c>
    </row>
    <row r="10" ht="20" customHeight="1">
      <c r="A10" s="45" t="inlineStr">
        <is>
          <t>EMP-2026-081</t>
        </is>
      </c>
      <c r="B10" s="46" t="inlineStr">
        <is>
          <t>Bambang Sudiro</t>
        </is>
      </c>
      <c r="C10" s="47" t="inlineStr">
        <is>
          <t>Engineering</t>
        </is>
      </c>
      <c r="D10" s="47" t="inlineStr">
        <is>
          <t>Remote (Bandung)</t>
        </is>
      </c>
      <c r="E10" s="47" t="inlineStr">
        <is>
          <t>2026-03-01</t>
        </is>
      </c>
      <c r="F10" s="47" t="inlineStr">
        <is>
          <t>2026-02-26</t>
        </is>
      </c>
      <c r="G10" s="48">
        <f>IF(DATEVALUE(F10)&lt;=DATEVALUE(E10), "Ready Day-1", "Delayed")</f>
        <v/>
      </c>
      <c r="H10" s="47" t="inlineStr">
        <is>
          <t>Configured &amp; Active</t>
        </is>
      </c>
      <c r="I10" s="47" t="inlineStr">
        <is>
          <t>Delivered via JNE</t>
        </is>
      </c>
      <c r="J10" s="49" t="n">
        <v>5</v>
      </c>
      <c r="K10" s="50">
        <f>DATEVALUE(E10)-DATEVALUE(F10)</f>
        <v/>
      </c>
      <c r="L10" s="47" t="inlineStr">
        <is>
          <t>Kevin Sanjaya</t>
        </is>
      </c>
    </row>
    <row r="11" ht="20" customHeight="1">
      <c r="A11" s="45" t="inlineStr">
        <is>
          <t>EMP-2026-082</t>
        </is>
      </c>
      <c r="B11" s="46" t="inlineStr">
        <is>
          <t>Clarissa Mayasari</t>
        </is>
      </c>
      <c r="C11" s="47" t="inlineStr">
        <is>
          <t>Marketing</t>
        </is>
      </c>
      <c r="D11" s="47" t="inlineStr">
        <is>
          <t>Hybrid (HQ Jakarta)</t>
        </is>
      </c>
      <c r="E11" s="47" t="inlineStr">
        <is>
          <t>2026-03-01</t>
        </is>
      </c>
      <c r="F11" s="47" t="inlineStr">
        <is>
          <t>2026-02-28</t>
        </is>
      </c>
      <c r="G11" s="48">
        <f>IF(DATEVALUE(F11)&lt;=DATEVALUE(E11), "Ready Day-1", "Delayed")</f>
        <v/>
      </c>
      <c r="H11" s="47" t="inlineStr">
        <is>
          <t>Configured &amp; Active</t>
        </is>
      </c>
      <c r="I11" s="47" t="inlineStr">
        <is>
          <t>Desk Handover</t>
        </is>
      </c>
      <c r="J11" s="49" t="n">
        <v>5</v>
      </c>
      <c r="K11" s="50">
        <f>DATEVALUE(E11)-DATEVALUE(F11)</f>
        <v/>
      </c>
      <c r="L11" s="47" t="inlineStr">
        <is>
          <t>Kevin Sanjaya</t>
        </is>
      </c>
    </row>
    <row r="12" ht="20" customHeight="1">
      <c r="A12" s="45" t="inlineStr">
        <is>
          <t>EMP-2026-083</t>
        </is>
      </c>
      <c r="B12" s="46" t="inlineStr">
        <is>
          <t>Dedi Kurniawan</t>
        </is>
      </c>
      <c r="C12" s="47" t="inlineStr">
        <is>
          <t>Finance</t>
        </is>
      </c>
      <c r="D12" s="47" t="inlineStr">
        <is>
          <t>On-site (HQ Jakarta)</t>
        </is>
      </c>
      <c r="E12" s="47" t="inlineStr">
        <is>
          <t>2026-03-05</t>
        </is>
      </c>
      <c r="F12" s="47" t="inlineStr">
        <is>
          <t>2026-03-04</t>
        </is>
      </c>
      <c r="G12" s="48">
        <f>IF(DATEVALUE(F12)&lt;=DATEVALUE(E12), "Ready Day-1", "Delayed")</f>
        <v/>
      </c>
      <c r="H12" s="47" t="inlineStr">
        <is>
          <t>Configured &amp; Active</t>
        </is>
      </c>
      <c r="I12" s="47" t="inlineStr">
        <is>
          <t>Desk Handover</t>
        </is>
      </c>
      <c r="J12" s="49" t="n">
        <v>4</v>
      </c>
      <c r="K12" s="50">
        <f>DATEVALUE(E12)-DATEVALUE(F12)</f>
        <v/>
      </c>
      <c r="L12" s="47" t="inlineStr">
        <is>
          <t>Siti Rahma</t>
        </is>
      </c>
    </row>
    <row r="13" ht="20" customHeight="1">
      <c r="A13" s="45" t="inlineStr">
        <is>
          <t>EMP-2026-084</t>
        </is>
      </c>
      <c r="B13" s="46" t="inlineStr">
        <is>
          <t>Eva Fransiska</t>
        </is>
      </c>
      <c r="C13" s="47" t="inlineStr">
        <is>
          <t>Product</t>
        </is>
      </c>
      <c r="D13" s="47" t="inlineStr">
        <is>
          <t>Remote (Surabaya)</t>
        </is>
      </c>
      <c r="E13" s="47" t="inlineStr">
        <is>
          <t>2026-03-05</t>
        </is>
      </c>
      <c r="F13" s="47" t="inlineStr">
        <is>
          <t>2026-03-02</t>
        </is>
      </c>
      <c r="G13" s="48">
        <f>IF(DATEVALUE(F13)&lt;=DATEVALUE(E13), "Ready Day-1", "Delayed")</f>
        <v/>
      </c>
      <c r="H13" s="47" t="inlineStr">
        <is>
          <t>Configured &amp; Active</t>
        </is>
      </c>
      <c r="I13" s="47" t="inlineStr">
        <is>
          <t>Delivered via JNE</t>
        </is>
      </c>
      <c r="J13" s="49" t="n">
        <v>5</v>
      </c>
      <c r="K13" s="50">
        <f>DATEVALUE(E13)-DATEVALUE(F13)</f>
        <v/>
      </c>
      <c r="L13" s="47" t="inlineStr">
        <is>
          <t>Kevin Sanjaya</t>
        </is>
      </c>
    </row>
    <row r="14" ht="20" customHeight="1">
      <c r="A14" s="45" t="inlineStr">
        <is>
          <t>EMP-2026-085</t>
        </is>
      </c>
      <c r="B14" s="46" t="inlineStr">
        <is>
          <t>Farhan Alamsyah</t>
        </is>
      </c>
      <c r="C14" s="47" t="inlineStr">
        <is>
          <t>Sales</t>
        </is>
      </c>
      <c r="D14" s="47" t="inlineStr">
        <is>
          <t>Hybrid (HQ Jakarta)</t>
        </is>
      </c>
      <c r="E14" s="47" t="inlineStr">
        <is>
          <t>2026-03-08</t>
        </is>
      </c>
      <c r="F14" s="47" t="inlineStr">
        <is>
          <t>2026-03-06</t>
        </is>
      </c>
      <c r="G14" s="48">
        <f>IF(DATEVALUE(F14)&lt;=DATEVALUE(E14), "Ready Day-1", "Delayed")</f>
        <v/>
      </c>
      <c r="H14" s="47" t="inlineStr">
        <is>
          <t>Configured &amp; Active</t>
        </is>
      </c>
      <c r="I14" s="47" t="inlineStr">
        <is>
          <t>Desk Handover</t>
        </is>
      </c>
      <c r="J14" s="49" t="n">
        <v>5</v>
      </c>
      <c r="K14" s="50">
        <f>DATEVALUE(E14)-DATEVALUE(F14)</f>
        <v/>
      </c>
      <c r="L14" s="47" t="inlineStr">
        <is>
          <t>Siti Rahma</t>
        </is>
      </c>
    </row>
    <row r="15" ht="20" customHeight="1">
      <c r="A15" s="45" t="inlineStr">
        <is>
          <t>EMP-2026-086</t>
        </is>
      </c>
      <c r="B15" s="46" t="inlineStr">
        <is>
          <t>Gita Gutawa</t>
        </is>
      </c>
      <c r="C15" s="47" t="inlineStr">
        <is>
          <t>Customer Success</t>
        </is>
      </c>
      <c r="D15" s="47" t="inlineStr">
        <is>
          <t>Hybrid (HQ Jakarta)</t>
        </is>
      </c>
      <c r="E15" s="47" t="inlineStr">
        <is>
          <t>2026-03-10</t>
        </is>
      </c>
      <c r="F15" s="47" t="inlineStr">
        <is>
          <t>2026-03-09</t>
        </is>
      </c>
      <c r="G15" s="48">
        <f>IF(DATEVALUE(F15)&lt;=DATEVALUE(E15), "Ready Day-1", "Delayed")</f>
        <v/>
      </c>
      <c r="H15" s="47" t="inlineStr">
        <is>
          <t>Configured &amp; Active</t>
        </is>
      </c>
      <c r="I15" s="47" t="inlineStr">
        <is>
          <t>Desk Handover</t>
        </is>
      </c>
      <c r="J15" s="49" t="n">
        <v>4</v>
      </c>
      <c r="K15" s="50">
        <f>DATEVALUE(E15)-DATEVALUE(F15)</f>
        <v/>
      </c>
      <c r="L15" s="47" t="inlineStr">
        <is>
          <t>Kevin Sanjaya</t>
        </is>
      </c>
    </row>
  </sheetData>
  <mergeCells count="5">
    <mergeCell ref="A2:L2"/>
    <mergeCell ref="A1:L1"/>
    <mergeCell ref="D3:E3"/>
    <mergeCell ref="A3:B3"/>
    <mergeCell ref="G3:H3"/>
  </mergeCells>
  <conditionalFormatting sqref="G10:G30">
    <cfRule type="cellIs" priority="1" operator="equal" dxfId="0" stopIfTrue="1">
      <formula>"Ready Day-1"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38" customWidth="1" min="4" max="4"/>
    <col width="16" customWidth="1" min="5" max="5"/>
    <col width="18" customWidth="1" min="6" max="6"/>
    <col width="16" customWidth="1" min="7" max="7"/>
    <col width="18" customWidth="1" min="8" max="8"/>
    <col width="22" customWidth="1" min="9" max="9"/>
    <col width="18" customWidth="1" min="10" max="10"/>
    <col width="18" customWidth="1" min="11" max="11"/>
  </cols>
  <sheetData>
    <row r="1" ht="36" customHeight="1">
      <c r="A1" s="1" t="inlineStr">
        <is>
          <t>SMART CONFERENCE ROOM &amp; AV TECHNOLOGY HEALTH</t>
        </is>
      </c>
    </row>
    <row r="2" ht="20" customHeight="1">
      <c r="A2" s="2" t="inlineStr">
        <is>
          <t>Zoom Rooms, Microsoft Teams Rooms, Logitech Rally Bars, Wireless Sharing &amp; Outages</t>
        </is>
      </c>
    </row>
    <row r="3" ht="20" customHeight="1">
      <c r="A3" s="40" t="inlineStr">
        <is>
          <t>OVERALL AV UPTIME:</t>
        </is>
      </c>
      <c r="C3" s="51">
        <f>AVERAGE(E10:E25)</f>
        <v/>
      </c>
      <c r="D3" s="40" t="inlineStr">
        <is>
          <t>TOTAL MEETING ROOMS:</t>
        </is>
      </c>
      <c r="F3" s="42">
        <f>COUNTA(A10:A25)</f>
        <v/>
      </c>
      <c r="G3" s="40" t="inlineStr">
        <is>
          <t>COMPLIANT ROOMS:</t>
        </is>
      </c>
      <c r="I3" s="52">
        <f>COUNTIF(H10:H25, "Operational")&amp;" / "&amp;COUNTA(A10:A25)</f>
        <v/>
      </c>
    </row>
    <row r="9" ht="26" customHeight="1">
      <c r="A9" s="44" t="inlineStr">
        <is>
          <t>Conference Room Name</t>
        </is>
      </c>
      <c r="B9" s="44" t="inlineStr">
        <is>
          <t>Location / Floor</t>
        </is>
      </c>
      <c r="C9" s="44" t="inlineStr">
        <is>
          <t>Room Tier</t>
        </is>
      </c>
      <c r="D9" s="44" t="inlineStr">
        <is>
          <t>AV System Hardware</t>
        </is>
      </c>
      <c r="E9" s="44" t="inlineStr">
        <is>
          <t>Monthly Uptime %</t>
        </is>
      </c>
      <c r="F9" s="44" t="inlineStr">
        <is>
          <t>Monthly Outage (Min)</t>
        </is>
      </c>
      <c r="G9" s="44" t="inlineStr">
        <is>
          <t>Target SLA %</t>
        </is>
      </c>
      <c r="H9" s="44" t="inlineStr">
        <is>
          <t>Operational Status</t>
        </is>
      </c>
      <c r="I9" s="44" t="inlineStr">
        <is>
          <t>Wireless Presentation</t>
        </is>
      </c>
      <c r="J9" s="44" t="inlineStr">
        <is>
          <t>Last Maintenance Date</t>
        </is>
      </c>
      <c r="K9" s="44" t="inlineStr">
        <is>
          <t>AV Technician Lead</t>
        </is>
      </c>
    </row>
    <row r="10" ht="20" customHeight="1">
      <c r="A10" s="45" t="inlineStr">
        <is>
          <t>Boardroom (C-Suite)</t>
        </is>
      </c>
      <c r="B10" s="47" t="inlineStr">
        <is>
          <t>Floor 8 Executive</t>
        </is>
      </c>
      <c r="C10" s="46" t="inlineStr">
        <is>
          <t>Tier 1 - VIP Board</t>
        </is>
      </c>
      <c r="D10" s="47" t="inlineStr">
        <is>
          <t>Neat Board 65 + Shure Ceiling Array</t>
        </is>
      </c>
      <c r="E10" s="53" t="n">
        <v>1</v>
      </c>
      <c r="F10" s="54" t="n">
        <v>0</v>
      </c>
      <c r="G10" s="55" t="n">
        <v>0.999</v>
      </c>
      <c r="H10" s="48">
        <f>IF(E10&gt;=G10, "Operational", "Needs Attention")</f>
        <v/>
      </c>
      <c r="I10" s="47" t="inlineStr">
        <is>
          <t>AirPlay / Miracast</t>
        </is>
      </c>
      <c r="J10" s="47" t="inlineStr">
        <is>
          <t>2026-03-01</t>
        </is>
      </c>
      <c r="K10" s="47" t="inlineStr">
        <is>
          <t>Kevin Sanjaya</t>
        </is>
      </c>
    </row>
    <row r="11" ht="20" customHeight="1">
      <c r="A11" s="45" t="inlineStr">
        <is>
          <t>Townhall All-Hands Arena</t>
        </is>
      </c>
      <c r="B11" s="47" t="inlineStr">
        <is>
          <t>Floor 4 Open Arena</t>
        </is>
      </c>
      <c r="C11" s="46" t="inlineStr">
        <is>
          <t>Tier 1 - Event Hall</t>
        </is>
      </c>
      <c r="D11" s="47" t="inlineStr">
        <is>
          <t>Dual 85 Sony Displays + Q-SYS DSP</t>
        </is>
      </c>
      <c r="E11" s="53" t="n">
        <v>0.998</v>
      </c>
      <c r="F11" s="54" t="n">
        <v>45</v>
      </c>
      <c r="G11" s="55" t="n">
        <v>0.995</v>
      </c>
      <c r="H11" s="48">
        <f>IF(E11&gt;=G11, "Operational", "Needs Attention")</f>
        <v/>
      </c>
      <c r="I11" s="47" t="inlineStr">
        <is>
          <t>Crestron AirMedia</t>
        </is>
      </c>
      <c r="J11" s="47" t="inlineStr">
        <is>
          <t>2026-02-28</t>
        </is>
      </c>
      <c r="K11" s="47" t="inlineStr">
        <is>
          <t>Kevin Sanjaya</t>
        </is>
      </c>
    </row>
    <row r="12" ht="20" customHeight="1">
      <c r="A12" s="45" t="inlineStr">
        <is>
          <t>Meeting Room Jakarta</t>
        </is>
      </c>
      <c r="B12" s="47" t="inlineStr">
        <is>
          <t>Floor 5 North Wing</t>
        </is>
      </c>
      <c r="C12" s="46" t="inlineStr">
        <is>
          <t>Tier 2 - Large (12p)</t>
        </is>
      </c>
      <c r="D12" s="47" t="inlineStr">
        <is>
          <t>Logitech Rally Plus + Tap IP Zoom Room</t>
        </is>
      </c>
      <c r="E12" s="53" t="n">
        <v>0.996</v>
      </c>
      <c r="F12" s="54" t="n">
        <v>85</v>
      </c>
      <c r="G12" s="55" t="n">
        <v>0.995</v>
      </c>
      <c r="H12" s="48">
        <f>IF(E12&gt;=G12, "Operational", "Needs Attention")</f>
        <v/>
      </c>
      <c r="I12" s="47" t="inlineStr">
        <is>
          <t>Zoom Direct Sharing</t>
        </is>
      </c>
      <c r="J12" s="47" t="inlineStr">
        <is>
          <t>2026-02-25</t>
        </is>
      </c>
      <c r="K12" s="47" t="inlineStr">
        <is>
          <t>Siti Rahma</t>
        </is>
      </c>
    </row>
    <row r="13" ht="20" customHeight="1">
      <c r="A13" s="45" t="inlineStr">
        <is>
          <t>Meeting Room Bandung</t>
        </is>
      </c>
      <c r="B13" s="47" t="inlineStr">
        <is>
          <t>Floor 5 South Wing</t>
        </is>
      </c>
      <c r="C13" s="46" t="inlineStr">
        <is>
          <t>Tier 2 - Medium (8p)</t>
        </is>
      </c>
      <c r="D13" s="47" t="inlineStr">
        <is>
          <t>Logitech Rally Bar Mini Teams Room</t>
        </is>
      </c>
      <c r="E13" s="53" t="n">
        <v>0.999</v>
      </c>
      <c r="F13" s="54" t="n">
        <v>15</v>
      </c>
      <c r="G13" s="55" t="n">
        <v>0.995</v>
      </c>
      <c r="H13" s="48">
        <f>IF(E13&gt;=G13, "Operational", "Needs Attention")</f>
        <v/>
      </c>
      <c r="I13" s="47" t="inlineStr">
        <is>
          <t>Teams Pro Sharing</t>
        </is>
      </c>
      <c r="J13" s="47" t="inlineStr">
        <is>
          <t>2026-02-20</t>
        </is>
      </c>
      <c r="K13" s="47" t="inlineStr">
        <is>
          <t>Siti Rahma</t>
        </is>
      </c>
    </row>
    <row r="14" ht="20" customHeight="1">
      <c r="A14" s="45" t="inlineStr">
        <is>
          <t>Meeting Room Bali</t>
        </is>
      </c>
      <c r="B14" s="47" t="inlineStr">
        <is>
          <t>Floor 6 Creative</t>
        </is>
      </c>
      <c r="C14" s="46" t="inlineStr">
        <is>
          <t>Tier 2 - Medium (8p)</t>
        </is>
      </c>
      <c r="D14" s="47" t="inlineStr">
        <is>
          <t>Neat Bar Pro + Dual 55 Displays</t>
        </is>
      </c>
      <c r="E14" s="53" t="n">
        <v>1</v>
      </c>
      <c r="F14" s="54" t="n">
        <v>0</v>
      </c>
      <c r="G14" s="55" t="n">
        <v>0.995</v>
      </c>
      <c r="H14" s="48">
        <f>IF(E14&gt;=G14, "Operational", "Needs Attention")</f>
        <v/>
      </c>
      <c r="I14" s="47" t="inlineStr">
        <is>
          <t>AirPlay Native</t>
        </is>
      </c>
      <c r="J14" s="47" t="inlineStr">
        <is>
          <t>2026-02-22</t>
        </is>
      </c>
      <c r="K14" s="47" t="inlineStr">
        <is>
          <t>Kevin Sanjaya</t>
        </is>
      </c>
    </row>
    <row r="15" ht="20" customHeight="1">
      <c r="A15" s="45" t="inlineStr">
        <is>
          <t>Huddle Room 01</t>
        </is>
      </c>
      <c r="B15" s="47" t="inlineStr">
        <is>
          <t>Floor 5 Corner</t>
        </is>
      </c>
      <c r="C15" s="46" t="inlineStr">
        <is>
          <t>Tier 3 - Huddle (4p)</t>
        </is>
      </c>
      <c r="D15" s="47" t="inlineStr">
        <is>
          <t>Poly Studio R30 USB Video Bar</t>
        </is>
      </c>
      <c r="E15" s="53" t="n">
        <v>0.992</v>
      </c>
      <c r="F15" s="54" t="n">
        <v>160</v>
      </c>
      <c r="G15" s="55" t="n">
        <v>0.99</v>
      </c>
      <c r="H15" s="48">
        <f>IF(E15&gt;=G15, "Operational", "Needs Attention")</f>
        <v/>
      </c>
      <c r="I15" s="47" t="inlineStr">
        <is>
          <t>USB-C Direct</t>
        </is>
      </c>
      <c r="J15" s="47" t="inlineStr">
        <is>
          <t>2026-02-15</t>
        </is>
      </c>
      <c r="K15" s="47" t="inlineStr">
        <is>
          <t>Siti Rahma</t>
        </is>
      </c>
    </row>
  </sheetData>
  <mergeCells count="5">
    <mergeCell ref="A2:K2"/>
    <mergeCell ref="A1:K1"/>
    <mergeCell ref="D3:E3"/>
    <mergeCell ref="A3:B3"/>
    <mergeCell ref="G3:H3"/>
  </mergeCells>
  <conditionalFormatting sqref="H10:H25">
    <cfRule type="cellIs" priority="1" operator="equal" dxfId="0" stopIfTrue="1">
      <formula>"Operational"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5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32" customWidth="1" min="3" max="3"/>
    <col width="14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6" customWidth="1" min="10" max="10"/>
    <col width="20" customWidth="1" min="11" max="11"/>
    <col width="18" customWidth="1" min="12" max="12"/>
  </cols>
  <sheetData>
    <row r="1" ht="36" customHeight="1">
      <c r="A1" s="1" t="inlineStr">
        <is>
          <t>END-USER LAPTOP FLEET &amp; MODERN OS MIGRATION COMPLIANCE</t>
        </is>
      </c>
    </row>
    <row r="2" ht="20" customHeight="1">
      <c r="A2" s="2" t="inlineStr">
        <is>
          <t>Windows 11 / macOS Sequoia Version Compliance, Battery Health %, &amp; BitLocker/FileVault Encryption</t>
        </is>
      </c>
    </row>
    <row r="3" ht="20" customHeight="1">
      <c r="A3" s="40" t="inlineStr">
        <is>
          <t>OS COMPLIANCE RATE:</t>
        </is>
      </c>
      <c r="C3" s="41">
        <f>COUNTIF(G10:G30, "Compliant")/COUNTA(A10:A30)</f>
        <v/>
      </c>
      <c r="D3" s="40" t="inlineStr">
        <is>
          <t>ENCRYPTED DEVICES:</t>
        </is>
      </c>
      <c r="F3" s="41">
        <f>COUNTIF(J10:J30, "Active")/COUNTA(A10:A30)</f>
        <v/>
      </c>
      <c r="G3" s="40" t="inlineStr">
        <is>
          <t>BATTERY HEALTHY (&gt;80%):</t>
        </is>
      </c>
      <c r="I3" s="42">
        <f>COUNTIF(H10:H30, "&gt;=0.80")&amp;" / "&amp;COUNTA(A10:A30)</f>
        <v/>
      </c>
    </row>
    <row r="9" ht="26" customHeight="1">
      <c r="A9" s="44" t="inlineStr">
        <is>
          <t>Asset Tag</t>
        </is>
      </c>
      <c r="B9" s="44" t="inlineStr">
        <is>
          <t>Assigned User</t>
        </is>
      </c>
      <c r="C9" s="44" t="inlineStr">
        <is>
          <t>Laptop Model</t>
        </is>
      </c>
      <c r="D9" s="44" t="inlineStr">
        <is>
          <t>Operating System</t>
        </is>
      </c>
      <c r="E9" s="44" t="inlineStr">
        <is>
          <t>Current OS Build</t>
        </is>
      </c>
      <c r="F9" s="44" t="inlineStr">
        <is>
          <t>Target Required OS</t>
        </is>
      </c>
      <c r="G9" s="44" t="inlineStr">
        <is>
          <t>Compliance Status</t>
        </is>
      </c>
      <c r="H9" s="44" t="inlineStr">
        <is>
          <t>Battery Health %</t>
        </is>
      </c>
      <c r="I9" s="44" t="inlineStr">
        <is>
          <t>Free Storage %</t>
        </is>
      </c>
      <c r="J9" s="44" t="inlineStr">
        <is>
          <t>Disk Encryption</t>
        </is>
      </c>
      <c r="K9" s="44" t="inlineStr">
        <is>
          <t>MDM Enrolled (Intune/Jamf)</t>
        </is>
      </c>
      <c r="L9" s="44" t="inlineStr">
        <is>
          <t>EUC Officer</t>
        </is>
      </c>
    </row>
    <row r="10" ht="20" customHeight="1">
      <c r="A10" s="45" t="inlineStr">
        <is>
          <t>AST-LAP-101</t>
        </is>
      </c>
      <c r="B10" s="46" t="inlineStr">
        <is>
          <t>Alex Kurniawan</t>
        </is>
      </c>
      <c r="C10" s="47" t="inlineStr">
        <is>
          <t>MacBook Pro 16 M3 Max</t>
        </is>
      </c>
      <c r="D10" s="47" t="inlineStr">
        <is>
          <t>macOS</t>
        </is>
      </c>
      <c r="E10" s="47" t="inlineStr">
        <is>
          <t>15.3.1 (Sequoia)</t>
        </is>
      </c>
      <c r="F10" s="47" t="inlineStr">
        <is>
          <t>15.3+</t>
        </is>
      </c>
      <c r="G10" s="48">
        <f>IF(ISNUMBER(SEARCH("10", E10)), "Upgrade Required", "Compliant")</f>
        <v/>
      </c>
      <c r="H10" s="56" t="n">
        <v>0.9399999999999999</v>
      </c>
      <c r="I10" s="57" t="n">
        <v>0.45</v>
      </c>
      <c r="J10" s="58" t="inlineStr">
        <is>
          <t>Active</t>
        </is>
      </c>
      <c r="K10" s="47" t="inlineStr">
        <is>
          <t>Jamf Pro</t>
        </is>
      </c>
      <c r="L10" s="47" t="inlineStr">
        <is>
          <t>Kevin Sanjaya</t>
        </is>
      </c>
    </row>
    <row r="11" ht="20" customHeight="1">
      <c r="A11" s="45" t="inlineStr">
        <is>
          <t>AST-LAP-102</t>
        </is>
      </c>
      <c r="B11" s="46" t="inlineStr">
        <is>
          <t>Budi Santoso</t>
        </is>
      </c>
      <c r="C11" s="47" t="inlineStr">
        <is>
          <t>Lenovo ThinkPad T14s Gen 4</t>
        </is>
      </c>
      <c r="D11" s="47" t="inlineStr">
        <is>
          <t>Windows</t>
        </is>
      </c>
      <c r="E11" s="47" t="inlineStr">
        <is>
          <t>11 Enterprise 24H2</t>
        </is>
      </c>
      <c r="F11" s="47" t="inlineStr">
        <is>
          <t>11 23H2+</t>
        </is>
      </c>
      <c r="G11" s="48">
        <f>IF(ISNUMBER(SEARCH("10", E11)), "Upgrade Required", "Compliant")</f>
        <v/>
      </c>
      <c r="H11" s="56" t="n">
        <v>0.88</v>
      </c>
      <c r="I11" s="57" t="n">
        <v>0.52</v>
      </c>
      <c r="J11" s="58" t="inlineStr">
        <is>
          <t>Active</t>
        </is>
      </c>
      <c r="K11" s="47" t="inlineStr">
        <is>
          <t>Microsoft Intune</t>
        </is>
      </c>
      <c r="L11" s="47" t="inlineStr">
        <is>
          <t>Siti Rahma</t>
        </is>
      </c>
    </row>
    <row r="12" ht="20" customHeight="1">
      <c r="A12" s="45" t="inlineStr">
        <is>
          <t>AST-LAP-103</t>
        </is>
      </c>
      <c r="B12" s="46" t="inlineStr">
        <is>
          <t>Dewi Lestari</t>
        </is>
      </c>
      <c r="C12" s="47" t="inlineStr">
        <is>
          <t>Dell Latitude 5440 i5</t>
        </is>
      </c>
      <c r="D12" s="47" t="inlineStr">
        <is>
          <t>Windows</t>
        </is>
      </c>
      <c r="E12" s="47" t="inlineStr">
        <is>
          <t>11 Enterprise 23H2</t>
        </is>
      </c>
      <c r="F12" s="47" t="inlineStr">
        <is>
          <t>11 23H2+</t>
        </is>
      </c>
      <c r="G12" s="48">
        <f>IF(ISNUMBER(SEARCH("10", E12)), "Upgrade Required", "Compliant")</f>
        <v/>
      </c>
      <c r="H12" s="56" t="n">
        <v>0.91</v>
      </c>
      <c r="I12" s="57" t="n">
        <v>0.6</v>
      </c>
      <c r="J12" s="58" t="inlineStr">
        <is>
          <t>Active</t>
        </is>
      </c>
      <c r="K12" s="47" t="inlineStr">
        <is>
          <t>Microsoft Intune</t>
        </is>
      </c>
      <c r="L12" s="47" t="inlineStr">
        <is>
          <t>Siti Rahma</t>
        </is>
      </c>
    </row>
    <row r="13" ht="20" customHeight="1">
      <c r="A13" s="45" t="inlineStr">
        <is>
          <t>AST-LAP-104</t>
        </is>
      </c>
      <c r="B13" s="46" t="inlineStr">
        <is>
          <t>Citra Kirana</t>
        </is>
      </c>
      <c r="C13" s="47" t="inlineStr">
        <is>
          <t>MacBook Air 15 M2</t>
        </is>
      </c>
      <c r="D13" s="47" t="inlineStr">
        <is>
          <t>macOS</t>
        </is>
      </c>
      <c r="E13" s="47" t="inlineStr">
        <is>
          <t>15.2.0 (Sequoia)</t>
        </is>
      </c>
      <c r="F13" s="47" t="inlineStr">
        <is>
          <t>15.3+</t>
        </is>
      </c>
      <c r="G13" s="48">
        <f>IF(ISNUMBER(SEARCH("10", E13)), "Upgrade Required", "Compliant")</f>
        <v/>
      </c>
      <c r="H13" s="56" t="n">
        <v>0.85</v>
      </c>
      <c r="I13" s="57" t="n">
        <v>0.38</v>
      </c>
      <c r="J13" s="58" t="inlineStr">
        <is>
          <t>Active</t>
        </is>
      </c>
      <c r="K13" s="47" t="inlineStr">
        <is>
          <t>Jamf Pro</t>
        </is>
      </c>
      <c r="L13" s="47" t="inlineStr">
        <is>
          <t>Kevin Sanjaya</t>
        </is>
      </c>
    </row>
    <row r="14" ht="20" customHeight="1">
      <c r="A14" s="45" t="inlineStr">
        <is>
          <t>AST-LAP-105</t>
        </is>
      </c>
      <c r="B14" s="46" t="inlineStr">
        <is>
          <t>Rian Pratama</t>
        </is>
      </c>
      <c r="C14" s="47" t="inlineStr">
        <is>
          <t>Lenovo ThinkPad X1 Carbon Gen 11</t>
        </is>
      </c>
      <c r="D14" s="47" t="inlineStr">
        <is>
          <t>Windows</t>
        </is>
      </c>
      <c r="E14" s="47" t="inlineStr">
        <is>
          <t>11 Enterprise 24H2</t>
        </is>
      </c>
      <c r="F14" s="47" t="inlineStr">
        <is>
          <t>11 23H2+</t>
        </is>
      </c>
      <c r="G14" s="48">
        <f>IF(ISNUMBER(SEARCH("10", E14)), "Upgrade Required", "Compliant")</f>
        <v/>
      </c>
      <c r="H14" s="56" t="n">
        <v>0.95</v>
      </c>
      <c r="I14" s="57" t="n">
        <v>0.55</v>
      </c>
      <c r="J14" s="58" t="inlineStr">
        <is>
          <t>Active</t>
        </is>
      </c>
      <c r="K14" s="47" t="inlineStr">
        <is>
          <t>Microsoft Intune</t>
        </is>
      </c>
      <c r="L14" s="47" t="inlineStr">
        <is>
          <t>Siti Rahma</t>
        </is>
      </c>
    </row>
    <row r="15" ht="20" customHeight="1">
      <c r="A15" s="45" t="inlineStr">
        <is>
          <t>AST-LAP-106</t>
        </is>
      </c>
      <c r="B15" s="46" t="inlineStr">
        <is>
          <t>Indra Wijaya</t>
        </is>
      </c>
      <c r="C15" s="47" t="inlineStr">
        <is>
          <t>Dell Latitude 5430 (Older)</t>
        </is>
      </c>
      <c r="D15" s="47" t="inlineStr">
        <is>
          <t>Windows</t>
        </is>
      </c>
      <c r="E15" s="47" t="inlineStr">
        <is>
          <t>10 Enterprise 22H2</t>
        </is>
      </c>
      <c r="F15" s="47" t="inlineStr">
        <is>
          <t>11 23H2+</t>
        </is>
      </c>
      <c r="G15" s="48">
        <f>IF(ISNUMBER(SEARCH("10", E15)), "Upgrade Required", "Compliant")</f>
        <v/>
      </c>
      <c r="H15" s="56" t="n">
        <v>0.72</v>
      </c>
      <c r="I15" s="57" t="n">
        <v>0.15</v>
      </c>
      <c r="J15" s="58" t="inlineStr">
        <is>
          <t>Active</t>
        </is>
      </c>
      <c r="K15" s="47" t="inlineStr">
        <is>
          <t>Microsoft Intune</t>
        </is>
      </c>
      <c r="L15" s="47" t="inlineStr">
        <is>
          <t>Kevin Sanjaya</t>
        </is>
      </c>
    </row>
  </sheetData>
  <mergeCells count="5">
    <mergeCell ref="A2:L2"/>
    <mergeCell ref="A1:L1"/>
    <mergeCell ref="D3:E3"/>
    <mergeCell ref="A3:B3"/>
    <mergeCell ref="G3:H3"/>
  </mergeCells>
  <conditionalFormatting sqref="G10:G30">
    <cfRule type="cellIs" priority="1" operator="equal" dxfId="0" stopIfTrue="1">
      <formula>"Compliant"</formula>
    </cfRule>
    <cfRule type="cellIs" priority="2" operator="equal" dxfId="1" stopIfTrue="1">
      <formula>"Upgrade Required"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6" customWidth="1" min="3" max="3"/>
    <col width="34" customWidth="1" min="4" max="4"/>
    <col width="28" customWidth="1" min="5" max="5"/>
    <col width="32" customWidth="1" min="6" max="6"/>
    <col width="24" customWidth="1" min="7" max="7"/>
    <col width="22" customWidth="1" min="8" max="8"/>
    <col width="18" customWidth="1" min="9" max="9"/>
    <col width="20" customWidth="1" min="10" max="10"/>
    <col width="18" customWidth="1" min="11" max="11"/>
  </cols>
  <sheetData>
    <row r="1" ht="36" customHeight="1">
      <c r="A1" s="1" t="inlineStr">
        <is>
          <t>REMOTE WORK &amp; HYBRID WFH HARDWARE PERIPHERAL INVENTORY</t>
        </is>
      </c>
    </row>
    <row r="2" ht="20" customHeight="1">
      <c r="A2" s="2" t="inlineStr">
        <is>
          <t>External 4K Monitors, Thunderbolt Docks, Ergonomic Keyboards &amp; Delivery Logistics</t>
        </is>
      </c>
    </row>
    <row r="3" ht="20" customHeight="1">
      <c r="A3" s="40" t="inlineStr">
        <is>
          <t>TOTAL ALLOCATED KITS:</t>
        </is>
      </c>
      <c r="C3" s="42">
        <f>COUNTA(A10:A30)</f>
        <v/>
      </c>
      <c r="D3" s="40" t="inlineStr">
        <is>
          <t>TOTAL WFH ASSET VALUE:</t>
        </is>
      </c>
      <c r="F3" s="59">
        <f>SUM(I10:I30)</f>
        <v/>
      </c>
      <c r="G3" s="40" t="inlineStr">
        <is>
          <t>DELIVERY CONFIRMED:</t>
        </is>
      </c>
      <c r="I3" s="52">
        <f>COUNTIF(J10:J30, "Acknowledged")&amp;" / "&amp;COUNTA(A10:A30)</f>
        <v/>
      </c>
    </row>
    <row r="9" ht="26" customHeight="1">
      <c r="A9" s="44" t="inlineStr">
        <is>
          <t>Employee Name</t>
        </is>
      </c>
      <c r="B9" s="44" t="inlineStr">
        <is>
          <t>Department</t>
        </is>
      </c>
      <c r="C9" s="44" t="inlineStr">
        <is>
          <t>Home Office City</t>
        </is>
      </c>
      <c r="D9" s="44" t="inlineStr">
        <is>
          <t>External Display Model</t>
        </is>
      </c>
      <c r="E9" s="44" t="inlineStr">
        <is>
          <t>Docking Station</t>
        </is>
      </c>
      <c r="F9" s="44" t="inlineStr">
        <is>
          <t>Ergonomic Peripherals</t>
        </is>
      </c>
      <c r="G9" s="44" t="inlineStr">
        <is>
          <t>ANC Headset Model</t>
        </is>
      </c>
      <c r="H9" s="44" t="inlineStr">
        <is>
          <t>Shipment Courier</t>
        </is>
      </c>
      <c r="I9" s="44" t="inlineStr">
        <is>
          <t>Total Kit Cost ($)</t>
        </is>
      </c>
      <c r="J9" s="44" t="inlineStr">
        <is>
          <t>User Acknowledgment</t>
        </is>
      </c>
      <c r="K9" s="44" t="inlineStr">
        <is>
          <t>Asset Steward</t>
        </is>
      </c>
    </row>
    <row r="10" ht="20" customHeight="1">
      <c r="A10" s="45" t="inlineStr">
        <is>
          <t>Bambang Sudiro</t>
        </is>
      </c>
      <c r="B10" s="47" t="inlineStr">
        <is>
          <t>Engineering</t>
        </is>
      </c>
      <c r="C10" s="47" t="inlineStr">
        <is>
          <t>Bandung</t>
        </is>
      </c>
      <c r="D10" s="46" t="inlineStr">
        <is>
          <t>Dell UltraSharp 27 4K (U2723QE)</t>
        </is>
      </c>
      <c r="E10" s="47" t="inlineStr">
        <is>
          <t>CalDigit TS4 Thunderbolt 4</t>
        </is>
      </c>
      <c r="F10" s="47" t="inlineStr">
        <is>
          <t>Logitech MX Master 3S + Keys</t>
        </is>
      </c>
      <c r="G10" s="47" t="inlineStr">
        <is>
          <t>Jabra Evolve2 65 Flex</t>
        </is>
      </c>
      <c r="H10" s="47" t="inlineStr">
        <is>
          <t>JNE Express Tracking</t>
        </is>
      </c>
      <c r="I10" s="60" t="n">
        <v>1250</v>
      </c>
      <c r="J10" s="58" t="inlineStr">
        <is>
          <t>Acknowledged</t>
        </is>
      </c>
      <c r="K10" s="47" t="inlineStr">
        <is>
          <t>Kevin Sanjaya</t>
        </is>
      </c>
    </row>
    <row r="11" ht="20" customHeight="1">
      <c r="A11" s="45" t="inlineStr">
        <is>
          <t>Eva Fransiska</t>
        </is>
      </c>
      <c r="B11" s="47" t="inlineStr">
        <is>
          <t>Product</t>
        </is>
      </c>
      <c r="C11" s="47" t="inlineStr">
        <is>
          <t>Surabaya</t>
        </is>
      </c>
      <c r="D11" s="46" t="inlineStr">
        <is>
          <t>Dell 27 QHD (P2723D)</t>
        </is>
      </c>
      <c r="E11" s="47" t="inlineStr">
        <is>
          <t>Dell USB-C Universal Dock</t>
        </is>
      </c>
      <c r="F11" s="47" t="inlineStr">
        <is>
          <t>Logitech MX Master 3S + Keys</t>
        </is>
      </c>
      <c r="G11" s="47" t="inlineStr">
        <is>
          <t>Poly Voyager Focus 2</t>
        </is>
      </c>
      <c r="H11" s="47" t="inlineStr">
        <is>
          <t>JNE Express Tracking</t>
        </is>
      </c>
      <c r="I11" s="60" t="n">
        <v>850</v>
      </c>
      <c r="J11" s="58" t="inlineStr">
        <is>
          <t>Acknowledged</t>
        </is>
      </c>
      <c r="K11" s="47" t="inlineStr">
        <is>
          <t>Kevin Sanjaya</t>
        </is>
      </c>
    </row>
    <row r="12" ht="20" customHeight="1">
      <c r="A12" s="45" t="inlineStr">
        <is>
          <t>Clarissa Mayasari</t>
        </is>
      </c>
      <c r="B12" s="47" t="inlineStr">
        <is>
          <t>Marketing</t>
        </is>
      </c>
      <c r="C12" s="47" t="inlineStr">
        <is>
          <t>Jakarta</t>
        </is>
      </c>
      <c r="D12" s="46" t="inlineStr">
        <is>
          <t>Dell 27 QHD (P2723D)</t>
        </is>
      </c>
      <c r="E12" s="47" t="inlineStr">
        <is>
          <t>Dell USB-C Universal Dock</t>
        </is>
      </c>
      <c r="F12" s="47" t="inlineStr">
        <is>
          <t>Logitech Ergonomic Wave Keys</t>
        </is>
      </c>
      <c r="G12" s="47" t="inlineStr">
        <is>
          <t>Jabra Evolve2 40 USB</t>
        </is>
      </c>
      <c r="H12" s="47" t="inlineStr">
        <is>
          <t>Office Pickup</t>
        </is>
      </c>
      <c r="I12" s="60" t="n">
        <v>750</v>
      </c>
      <c r="J12" s="58" t="inlineStr">
        <is>
          <t>Acknowledged</t>
        </is>
      </c>
      <c r="K12" s="47" t="inlineStr">
        <is>
          <t>Siti Rahma</t>
        </is>
      </c>
    </row>
    <row r="13" ht="20" customHeight="1">
      <c r="A13" s="45" t="inlineStr">
        <is>
          <t>Dedi Kurniawan</t>
        </is>
      </c>
      <c r="B13" s="47" t="inlineStr">
        <is>
          <t>Finance</t>
        </is>
      </c>
      <c r="C13" s="47" t="inlineStr">
        <is>
          <t>Jakarta</t>
        </is>
      </c>
      <c r="D13" s="46" t="inlineStr">
        <is>
          <t>Dual Dell 24 FHD Monitors</t>
        </is>
      </c>
      <c r="E13" s="47" t="inlineStr">
        <is>
          <t>Dell Dual Display Docking</t>
        </is>
      </c>
      <c r="F13" s="47" t="inlineStr">
        <is>
          <t>Logitech Standard Wireless Combo</t>
        </is>
      </c>
      <c r="G13" s="47" t="inlineStr">
        <is>
          <t>Jabra Evolve2 40 USB</t>
        </is>
      </c>
      <c r="H13" s="47" t="inlineStr">
        <is>
          <t>Office Pickup</t>
        </is>
      </c>
      <c r="I13" s="60" t="n">
        <v>680</v>
      </c>
      <c r="J13" s="58" t="inlineStr">
        <is>
          <t>Acknowledged</t>
        </is>
      </c>
      <c r="K13" s="47" t="inlineStr">
        <is>
          <t>Siti Rahma</t>
        </is>
      </c>
    </row>
  </sheetData>
  <mergeCells count="5">
    <mergeCell ref="A2:K2"/>
    <mergeCell ref="A1:K1"/>
    <mergeCell ref="D3:E3"/>
    <mergeCell ref="A3:B3"/>
    <mergeCell ref="G3:H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13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20" customWidth="1" min="3" max="3"/>
    <col width="22" customWidth="1" min="4" max="4"/>
    <col width="44" customWidth="1" min="5" max="5"/>
    <col width="14" customWidth="1" min="6" max="6"/>
    <col width="14" customWidth="1" min="7" max="7"/>
    <col width="18" customWidth="1" min="8" max="8"/>
    <col width="18" customWidth="1" min="9" max="9"/>
    <col width="38" customWidth="1" min="10" max="10"/>
    <col width="42" customWidth="1" min="11" max="11"/>
    <col width="18" customWidth="1" min="12" max="12"/>
  </cols>
  <sheetData>
    <row r="1" ht="36" customHeight="1">
      <c r="A1" s="1" t="inlineStr">
        <is>
          <t>EMPLOYEE TECHNOLOGY FRICTION &amp; WORKPLACE INCIDENT LOG</t>
        </is>
      </c>
    </row>
    <row r="2" ht="20" customHeight="1">
      <c r="A2" s="2" t="inlineStr">
        <is>
          <t>Office Wi-Fi, Printing, AV Hardware Glitches, VPN Latency &amp; User Impact Resolution</t>
        </is>
      </c>
    </row>
    <row r="3" ht="20" customHeight="1">
      <c r="A3" s="40" t="inlineStr">
        <is>
          <t>TOTAL REPORTED ISSUES:</t>
        </is>
      </c>
      <c r="C3" s="42">
        <f>COUNTA(A10:A30)</f>
        <v/>
      </c>
      <c r="D3" s="40" t="inlineStr">
        <is>
          <t>AVG RESOLUTION TIME:</t>
        </is>
      </c>
      <c r="F3" s="52">
        <f>ROUND(AVERAGE(H10:H30),1)&amp;" Hrs"</f>
        <v/>
      </c>
      <c r="G3" s="40" t="inlineStr">
        <is>
          <t>RESOLVED RATE %:</t>
        </is>
      </c>
      <c r="I3" s="41">
        <f>COUNTIF(G10:G30, "Resolved")/COUNTA(A10:A30)</f>
        <v/>
      </c>
    </row>
    <row r="9" ht="26" customHeight="1">
      <c r="A9" s="44" t="inlineStr">
        <is>
          <t>Friction Ticket ID</t>
        </is>
      </c>
      <c r="B9" s="44" t="inlineStr">
        <is>
          <t>Affected User / Room</t>
        </is>
      </c>
      <c r="C9" s="44" t="inlineStr">
        <is>
          <t>Department / Floor</t>
        </is>
      </c>
      <c r="D9" s="44" t="inlineStr">
        <is>
          <t>Friction Category</t>
        </is>
      </c>
      <c r="E9" s="44" t="inlineStr">
        <is>
          <t>Issue Description</t>
        </is>
      </c>
      <c r="F9" s="44" t="inlineStr">
        <is>
          <t>Impact Level</t>
        </is>
      </c>
      <c r="G9" s="44" t="inlineStr">
        <is>
          <t>Ticket Status</t>
        </is>
      </c>
      <c r="H9" s="44" t="inlineStr">
        <is>
          <t>Resolution Time (Hrs)</t>
        </is>
      </c>
      <c r="I9" s="44" t="inlineStr">
        <is>
          <t>User Sentiment (1-5)</t>
        </is>
      </c>
      <c r="J9" s="44" t="inlineStr">
        <is>
          <t>Root Cause Summary</t>
        </is>
      </c>
      <c r="K9" s="44" t="inlineStr">
        <is>
          <t>Corrective Action</t>
        </is>
      </c>
      <c r="L9" s="44" t="inlineStr">
        <is>
          <t>Assigned Tech</t>
        </is>
      </c>
    </row>
    <row r="10" ht="20" customHeight="1">
      <c r="A10" s="45" t="inlineStr">
        <is>
          <t>FRIC-2026-01</t>
        </is>
      </c>
      <c r="B10" s="46" t="inlineStr">
        <is>
          <t>Meeting Room Jakarta</t>
        </is>
      </c>
      <c r="C10" s="47" t="inlineStr">
        <is>
          <t>Floor 5 North</t>
        </is>
      </c>
      <c r="D10" s="61" t="inlineStr">
        <is>
          <t>Meeting Room AV</t>
        </is>
      </c>
      <c r="E10" s="47" t="inlineStr">
        <is>
          <t>Zoom Room controller disconnected from network</t>
        </is>
      </c>
      <c r="F10" s="62" t="inlineStr">
        <is>
          <t>High</t>
        </is>
      </c>
      <c r="G10" s="58" t="inlineStr">
        <is>
          <t>Resolved</t>
        </is>
      </c>
      <c r="H10" s="63" t="n">
        <v>0.5</v>
      </c>
      <c r="I10" s="49" t="n">
        <v>4</v>
      </c>
      <c r="J10" s="47" t="inlineStr">
        <is>
          <t>PoE switch port negotiation loop</t>
        </is>
      </c>
      <c r="K10" s="47" t="inlineStr">
        <is>
          <t>Re-patched Cat6 cable to PoE+ port</t>
        </is>
      </c>
      <c r="L10" s="47" t="inlineStr">
        <is>
          <t>Kevin Sanjaya</t>
        </is>
      </c>
    </row>
    <row r="11" ht="20" customHeight="1">
      <c r="A11" s="45" t="inlineStr">
        <is>
          <t>FRIC-2026-02</t>
        </is>
      </c>
      <c r="B11" s="46" t="inlineStr">
        <is>
          <t>Diana Putri</t>
        </is>
      </c>
      <c r="C11" s="47" t="inlineStr">
        <is>
          <t>Floor 6 Marketing</t>
        </is>
      </c>
      <c r="D11" s="61" t="inlineStr">
        <is>
          <t>Office Wi-Fi</t>
        </is>
      </c>
      <c r="E11" s="47" t="inlineStr">
        <is>
          <t>Laptop dropping connection when moving between desks</t>
        </is>
      </c>
      <c r="F11" s="64" t="inlineStr">
        <is>
          <t>Medium</t>
        </is>
      </c>
      <c r="G11" s="58" t="inlineStr">
        <is>
          <t>Resolved</t>
        </is>
      </c>
      <c r="H11" s="63" t="n">
        <v>1.5</v>
      </c>
      <c r="I11" s="49" t="n">
        <v>4</v>
      </c>
      <c r="J11" s="47" t="inlineStr">
        <is>
          <t>AP roaming threshold set too high</t>
        </is>
      </c>
      <c r="K11" s="47" t="inlineStr">
        <is>
          <t>Tuned minimum RSSI roaming trigger to -72dBm</t>
        </is>
      </c>
      <c r="L11" s="47" t="inlineStr">
        <is>
          <t>Rian Pratama</t>
        </is>
      </c>
    </row>
    <row r="12" ht="20" customHeight="1">
      <c r="A12" s="45" t="inlineStr">
        <is>
          <t>FRIC-2026-03</t>
        </is>
      </c>
      <c r="B12" s="46" t="inlineStr">
        <is>
          <t>Finance Print Station</t>
        </is>
      </c>
      <c r="C12" s="47" t="inlineStr">
        <is>
          <t>Floor 7 Finance</t>
        </is>
      </c>
      <c r="D12" s="61" t="inlineStr">
        <is>
          <t>Badge / Printing</t>
        </is>
      </c>
      <c r="E12" s="47" t="inlineStr">
        <is>
          <t>Badge tap not releasing secure follow-me print jobs</t>
        </is>
      </c>
      <c r="F12" s="62" t="inlineStr">
        <is>
          <t>High</t>
        </is>
      </c>
      <c r="G12" s="58" t="inlineStr">
        <is>
          <t>Resolved</t>
        </is>
      </c>
      <c r="H12" s="63" t="n">
        <v>1</v>
      </c>
      <c r="I12" s="49" t="n">
        <v>5</v>
      </c>
      <c r="J12" s="47" t="inlineStr">
        <is>
          <t>PaperCut agent service stalled on Windows Server</t>
        </is>
      </c>
      <c r="K12" s="47" t="inlineStr">
        <is>
          <t>Restarted service and configured auto-recovery</t>
        </is>
      </c>
      <c r="L12" s="47" t="inlineStr">
        <is>
          <t>Kevin Sanjaya</t>
        </is>
      </c>
    </row>
    <row r="13" ht="20" customHeight="1">
      <c r="A13" s="45" t="inlineStr">
        <is>
          <t>FRIC-2026-04</t>
        </is>
      </c>
      <c r="B13" s="46" t="inlineStr">
        <is>
          <t>Farhan Alamsyah</t>
        </is>
      </c>
      <c r="C13" s="47" t="inlineStr">
        <is>
          <t>Sales Remote</t>
        </is>
      </c>
      <c r="D13" s="61" t="inlineStr">
        <is>
          <t>VPN &amp; Remote Access</t>
        </is>
      </c>
      <c r="E13" s="47" t="inlineStr">
        <is>
          <t>GlobalProtect VPN handshake latency high on Telkomsel</t>
        </is>
      </c>
      <c r="F13" s="64" t="inlineStr">
        <is>
          <t>Medium</t>
        </is>
      </c>
      <c r="G13" s="58" t="inlineStr">
        <is>
          <t>Resolved</t>
        </is>
      </c>
      <c r="H13" s="63" t="n">
        <v>2</v>
      </c>
      <c r="I13" s="49" t="n">
        <v>4</v>
      </c>
      <c r="J13" s="47" t="inlineStr">
        <is>
          <t>Default gateway MTU size mismatch</t>
        </is>
      </c>
      <c r="K13" s="47" t="inlineStr">
        <is>
          <t>Adjusted client MTU to 1350 bytes</t>
        </is>
      </c>
      <c r="L13" s="47" t="inlineStr">
        <is>
          <t>Rian Pratama</t>
        </is>
      </c>
    </row>
  </sheetData>
  <mergeCells count="5">
    <mergeCell ref="A2:L2"/>
    <mergeCell ref="A1:L1"/>
    <mergeCell ref="D3:E3"/>
    <mergeCell ref="A3:B3"/>
    <mergeCell ref="G3:H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24" customWidth="1" min="2" max="2"/>
    <col width="16" customWidth="1" min="3" max="3"/>
    <col width="22" customWidth="1" min="4" max="4"/>
    <col width="16" customWidth="1" min="5" max="5"/>
    <col width="22" customWidth="1" min="6" max="6"/>
    <col width="20" customWidth="1" min="7" max="7"/>
    <col width="18" customWidth="1" min="8" max="8"/>
    <col width="18" customWidth="1" min="9" max="9"/>
    <col width="18" customWidth="1" min="10" max="10"/>
  </cols>
  <sheetData>
    <row r="1" ht="36" customHeight="1">
      <c r="A1" s="1" t="inlineStr">
        <is>
          <t>CORPORATE WIRELESS NETWORK HEALTH &amp; CLIENT DENSITY</t>
        </is>
      </c>
    </row>
    <row r="2" ht="20" customHeight="1">
      <c r="A2" s="2" t="inlineStr">
        <is>
          <t>Access Point (AP) Concurrency, Signal Strength (dBm), Channel Utilization &amp; Roaming</t>
        </is>
      </c>
    </row>
    <row r="3" ht="20" customHeight="1">
      <c r="A3" s="40" t="inlineStr">
        <is>
          <t>TOTAL ACTIVE APS:</t>
        </is>
      </c>
      <c r="C3" s="42">
        <f>SUM(C10:C25)</f>
        <v/>
      </c>
      <c r="D3" s="40" t="inlineStr">
        <is>
          <t>PEAK CONNECTED DEVICES:</t>
        </is>
      </c>
      <c r="F3" s="65">
        <f>SUM(D10:D25)</f>
        <v/>
      </c>
      <c r="G3" s="40" t="inlineStr">
        <is>
          <t>ALL ZONES OPERATIONAL:</t>
        </is>
      </c>
      <c r="I3" s="52">
        <f>COUNTIF(H10:H25, "Optimal")&amp;" / "&amp;COUNTA(A10:A25)</f>
        <v/>
      </c>
    </row>
    <row r="9" ht="26" customHeight="1">
      <c r="A9" s="44" t="inlineStr">
        <is>
          <t>Office Floor / Zone</t>
        </is>
      </c>
      <c r="B9" s="44" t="inlineStr">
        <is>
          <t>AP Hardware Model</t>
        </is>
      </c>
      <c r="C9" s="44" t="inlineStr">
        <is>
          <t>Deployed AP Count</t>
        </is>
      </c>
      <c r="D9" s="44" t="inlineStr">
        <is>
          <t>Peak Concurrent Clients</t>
        </is>
      </c>
      <c r="E9" s="44" t="inlineStr">
        <is>
          <t>Bandwidth Util %</t>
        </is>
      </c>
      <c r="F9" s="44" t="inlineStr">
        <is>
          <t>Avg Signal Quality (dBm)</t>
        </is>
      </c>
      <c r="G9" s="44" t="inlineStr">
        <is>
          <t>Roaming Drop Rate %</t>
        </is>
      </c>
      <c r="H9" s="44" t="inlineStr">
        <is>
          <t>Zone Health Status</t>
        </is>
      </c>
      <c r="I9" s="44" t="inlineStr">
        <is>
          <t>Wi-Fi 6 / 6E Ready</t>
        </is>
      </c>
      <c r="J9" s="44" t="inlineStr">
        <is>
          <t>Network Engineer</t>
        </is>
      </c>
    </row>
    <row r="10" ht="20" customHeight="1">
      <c r="A10" s="45" t="inlineStr">
        <is>
          <t>Floor 4 (All-Hands &amp; Townhall)</t>
        </is>
      </c>
      <c r="B10" s="47" t="inlineStr">
        <is>
          <t>Aruba AP-515 Wi-Fi 6</t>
        </is>
      </c>
      <c r="C10" s="50" t="n">
        <v>8</v>
      </c>
      <c r="D10" s="66" t="n">
        <v>280</v>
      </c>
      <c r="E10" s="57" t="n">
        <v>0.62</v>
      </c>
      <c r="F10" s="47" t="inlineStr">
        <is>
          <t>-58 dBm</t>
        </is>
      </c>
      <c r="G10" s="55" t="n">
        <v>0.005</v>
      </c>
      <c r="H10" s="58" t="inlineStr">
        <is>
          <t>Optimal</t>
        </is>
      </c>
      <c r="I10" s="47" t="inlineStr">
        <is>
          <t>Yes</t>
        </is>
      </c>
      <c r="J10" s="47" t="inlineStr">
        <is>
          <t>Rian Pratama</t>
        </is>
      </c>
    </row>
    <row r="11" ht="20" customHeight="1">
      <c r="A11" s="45" t="inlineStr">
        <is>
          <t>Floor 5 (Engineering &amp; Product)</t>
        </is>
      </c>
      <c r="B11" s="47" t="inlineStr">
        <is>
          <t>Aruba AP-515 Wi-Fi 6</t>
        </is>
      </c>
      <c r="C11" s="50" t="n">
        <v>6</v>
      </c>
      <c r="D11" s="66" t="n">
        <v>145</v>
      </c>
      <c r="E11" s="57" t="n">
        <v>0.48</v>
      </c>
      <c r="F11" s="47" t="inlineStr">
        <is>
          <t>-62 dBm</t>
        </is>
      </c>
      <c r="G11" s="55" t="n">
        <v>0.003</v>
      </c>
      <c r="H11" s="58" t="inlineStr">
        <is>
          <t>Optimal</t>
        </is>
      </c>
      <c r="I11" s="47" t="inlineStr">
        <is>
          <t>Yes</t>
        </is>
      </c>
      <c r="J11" s="47" t="inlineStr">
        <is>
          <t>Rian Pratama</t>
        </is>
      </c>
    </row>
    <row r="12" ht="20" customHeight="1">
      <c r="A12" s="45" t="inlineStr">
        <is>
          <t>Floor 6 (Marketing &amp; Sales)</t>
        </is>
      </c>
      <c r="B12" s="47" t="inlineStr">
        <is>
          <t>Aruba AP-515 Wi-Fi 6</t>
        </is>
      </c>
      <c r="C12" s="50" t="n">
        <v>6</v>
      </c>
      <c r="D12" s="66" t="n">
        <v>130</v>
      </c>
      <c r="E12" s="57" t="n">
        <v>0.42</v>
      </c>
      <c r="F12" s="47" t="inlineStr">
        <is>
          <t>-60 dBm</t>
        </is>
      </c>
      <c r="G12" s="55" t="n">
        <v>0.004</v>
      </c>
      <c r="H12" s="58" t="inlineStr">
        <is>
          <t>Optimal</t>
        </is>
      </c>
      <c r="I12" s="47" t="inlineStr">
        <is>
          <t>Yes</t>
        </is>
      </c>
      <c r="J12" s="47" t="inlineStr">
        <is>
          <t>Rian Pratama</t>
        </is>
      </c>
    </row>
    <row r="13" ht="20" customHeight="1">
      <c r="A13" s="45" t="inlineStr">
        <is>
          <t>Floor 7 (Finance &amp; HR)</t>
        </is>
      </c>
      <c r="B13" s="47" t="inlineStr">
        <is>
          <t>Aruba AP-515 Wi-Fi 6</t>
        </is>
      </c>
      <c r="C13" s="50" t="n">
        <v>4</v>
      </c>
      <c r="D13" s="66" t="n">
        <v>85</v>
      </c>
      <c r="E13" s="57" t="n">
        <v>0.35</v>
      </c>
      <c r="F13" s="47" t="inlineStr">
        <is>
          <t>-59 dBm</t>
        </is>
      </c>
      <c r="G13" s="55" t="n">
        <v>0.002</v>
      </c>
      <c r="H13" s="58" t="inlineStr">
        <is>
          <t>Optimal</t>
        </is>
      </c>
      <c r="I13" s="47" t="inlineStr">
        <is>
          <t>Yes</t>
        </is>
      </c>
      <c r="J13" s="47" t="inlineStr">
        <is>
          <t>Rian Pratama</t>
        </is>
      </c>
    </row>
    <row r="14" ht="20" customHeight="1">
      <c r="A14" s="45" t="inlineStr">
        <is>
          <t>Floor 8 (Executive Boardrooms)</t>
        </is>
      </c>
      <c r="B14" s="47" t="inlineStr">
        <is>
          <t>Aruba AP-535 High-Density</t>
        </is>
      </c>
      <c r="C14" s="50" t="n">
        <v>4</v>
      </c>
      <c r="D14" s="66" t="n">
        <v>60</v>
      </c>
      <c r="E14" s="57" t="n">
        <v>0.28</v>
      </c>
      <c r="F14" s="47" t="inlineStr">
        <is>
          <t>-52 dBm</t>
        </is>
      </c>
      <c r="G14" s="55" t="n">
        <v>0.001</v>
      </c>
      <c r="H14" s="58" t="inlineStr">
        <is>
          <t>Optimal</t>
        </is>
      </c>
      <c r="I14" s="47" t="inlineStr">
        <is>
          <t>Yes</t>
        </is>
      </c>
      <c r="J14" s="47" t="inlineStr">
        <is>
          <t>Rian Pratama</t>
        </is>
      </c>
    </row>
  </sheetData>
  <mergeCells count="5">
    <mergeCell ref="A1:J1"/>
    <mergeCell ref="A2:J2"/>
    <mergeCell ref="D3:E3"/>
    <mergeCell ref="A3:B3"/>
    <mergeCell ref="G3:H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26" customWidth="1" min="2" max="2"/>
    <col width="28" customWidth="1" min="3" max="3"/>
    <col width="18" customWidth="1" min="4" max="4"/>
    <col width="16" customWidth="1" min="5" max="5"/>
    <col width="20" customWidth="1" min="6" max="6"/>
    <col width="22" customWidth="1" min="7" max="7"/>
    <col width="18" customWidth="1" min="8" max="8"/>
    <col width="18" customWidth="1" min="9" max="9"/>
    <col width="24" customWidth="1" min="10" max="10"/>
  </cols>
  <sheetData>
    <row r="1" ht="36" customHeight="1">
      <c r="A1" s="1" t="inlineStr">
        <is>
          <t>SMART WORKPLACE IOT, BADGE READERS &amp; FOLLOW-ME PRINTING</t>
        </is>
      </c>
    </row>
    <row r="2" ht="20" customHeight="1">
      <c r="A2" s="2" t="inlineStr">
        <is>
          <t>Multifunction Printers (MFP), Badge Access Controllers, Smart Lockers &amp; Consumables</t>
        </is>
      </c>
    </row>
    <row r="3" ht="20" customHeight="1">
      <c r="A3" s="40" t="inlineStr">
        <is>
          <t>TOTAL IOT DEVICES:</t>
        </is>
      </c>
      <c r="C3" s="42">
        <f>COUNTA(A10:A25)</f>
        <v/>
      </c>
      <c r="D3" s="40" t="inlineStr">
        <is>
          <t>ALL DEVICES OPERATIONAL:</t>
        </is>
      </c>
      <c r="F3" s="52">
        <f>COUNTIF(H10:H25, "Operational")&amp;" / "&amp;COUNTA(A10:A25)</f>
        <v/>
      </c>
      <c r="G3" s="40" t="inlineStr">
        <is>
          <t>MONTHLY PAGES PRINTED:</t>
        </is>
      </c>
      <c r="I3" s="65">
        <f>SUM(E10:E25)</f>
        <v/>
      </c>
    </row>
    <row r="9" ht="26" customHeight="1">
      <c r="A9" s="44" t="inlineStr">
        <is>
          <t>Device Name / Asset Tag</t>
        </is>
      </c>
      <c r="B9" s="44" t="inlineStr">
        <is>
          <t>Device Classification</t>
        </is>
      </c>
      <c r="C9" s="44" t="inlineStr">
        <is>
          <t>Office Location</t>
        </is>
      </c>
      <c r="D9" s="44" t="inlineStr">
        <is>
          <t>Network IP Address</t>
        </is>
      </c>
      <c r="E9" s="44" t="inlineStr">
        <is>
          <t>Monthly Volume</t>
        </is>
      </c>
      <c r="F9" s="44" t="inlineStr">
        <is>
          <t>Consumables Status</t>
        </is>
      </c>
      <c r="G9" s="44" t="inlineStr">
        <is>
          <t>Security Badge Reader</t>
        </is>
      </c>
      <c r="H9" s="44" t="inlineStr">
        <is>
          <t>Operational Status</t>
        </is>
      </c>
      <c r="I9" s="44" t="inlineStr">
        <is>
          <t>Last Servicing Date</t>
        </is>
      </c>
      <c r="J9" s="44" t="inlineStr">
        <is>
          <t>Maintenance Provider</t>
        </is>
      </c>
    </row>
    <row r="10" ht="20" customHeight="1">
      <c r="A10" s="45" t="inlineStr">
        <is>
          <t>MFP-FL5-01 (Fuji Xerox)</t>
        </is>
      </c>
      <c r="B10" s="46" t="inlineStr">
        <is>
          <t>Secure Follow-Me Printer</t>
        </is>
      </c>
      <c r="C10" s="47" t="inlineStr">
        <is>
          <t>Floor 5 Central Print Hub</t>
        </is>
      </c>
      <c r="D10" s="47" t="inlineStr">
        <is>
          <t>192.168.50.21</t>
        </is>
      </c>
      <c r="E10" s="54" t="n">
        <v>14500</v>
      </c>
      <c r="F10" s="47" t="inlineStr">
        <is>
          <t>Toner OK (78%)</t>
        </is>
      </c>
      <c r="G10" s="47" t="inlineStr">
        <is>
          <t>RFID / NFC Active</t>
        </is>
      </c>
      <c r="H10" s="58" t="inlineStr">
        <is>
          <t>Operational</t>
        </is>
      </c>
      <c r="I10" s="47" t="inlineStr">
        <is>
          <t>2026-02-28</t>
        </is>
      </c>
      <c r="J10" s="47" t="inlineStr">
        <is>
          <t>Astragraphia Support</t>
        </is>
      </c>
    </row>
    <row r="11" ht="20" customHeight="1">
      <c r="A11" s="45" t="inlineStr">
        <is>
          <t>MFP-FL7-02 (Canon imageRUNNER)</t>
        </is>
      </c>
      <c r="B11" s="46" t="inlineStr">
        <is>
          <t>Secure Follow-Me Printer</t>
        </is>
      </c>
      <c r="C11" s="47" t="inlineStr">
        <is>
          <t>Floor 7 Finance Print Hub</t>
        </is>
      </c>
      <c r="D11" s="47" t="inlineStr">
        <is>
          <t>192.168.70.21</t>
        </is>
      </c>
      <c r="E11" s="54" t="n">
        <v>22000</v>
      </c>
      <c r="F11" s="47" t="inlineStr">
        <is>
          <t>Toner OK (85%)</t>
        </is>
      </c>
      <c r="G11" s="47" t="inlineStr">
        <is>
          <t>RFID / NFC Active</t>
        </is>
      </c>
      <c r="H11" s="58" t="inlineStr">
        <is>
          <t>Operational</t>
        </is>
      </c>
      <c r="I11" s="47" t="inlineStr">
        <is>
          <t>2026-02-28</t>
        </is>
      </c>
      <c r="J11" s="47" t="inlineStr">
        <is>
          <t>Samafitro Support</t>
        </is>
      </c>
    </row>
    <row r="12" ht="20" customHeight="1">
      <c r="A12" s="45" t="inlineStr">
        <is>
          <t>BDG-GATE-FL4 (Hikvision)</t>
        </is>
      </c>
      <c r="B12" s="46" t="inlineStr">
        <is>
          <t>Turnstile Badge Reader</t>
        </is>
      </c>
      <c r="C12" s="47" t="inlineStr">
        <is>
          <t>Floor 4 Main Entrance Turnstiles</t>
        </is>
      </c>
      <c r="D12" s="47" t="inlineStr">
        <is>
          <t>192.168.40.11</t>
        </is>
      </c>
      <c r="E12" s="54" t="n">
        <v>0</v>
      </c>
      <c r="F12" s="47" t="inlineStr">
        <is>
          <t>Hardware OK</t>
        </is>
      </c>
      <c r="G12" s="47" t="inlineStr">
        <is>
          <t>Mifare Card Reader</t>
        </is>
      </c>
      <c r="H12" s="58" t="inlineStr">
        <is>
          <t>Operational</t>
        </is>
      </c>
      <c r="I12" s="47" t="inlineStr">
        <is>
          <t>2026-02-15</t>
        </is>
      </c>
      <c r="J12" s="47" t="inlineStr">
        <is>
          <t>Security Integrator</t>
        </is>
      </c>
    </row>
    <row r="13" ht="20" customHeight="1">
      <c r="A13" s="45" t="inlineStr">
        <is>
          <t>LCK-SMART-01 (SmartLocker)</t>
        </is>
      </c>
      <c r="B13" s="46" t="inlineStr">
        <is>
          <t>IT Equipment Smart Locker</t>
        </is>
      </c>
      <c r="C13" s="47" t="inlineStr">
        <is>
          <t>Floor 5 IT Service Bar</t>
        </is>
      </c>
      <c r="D13" s="47" t="inlineStr">
        <is>
          <t>192.168.50.95</t>
        </is>
      </c>
      <c r="E13" s="54" t="n">
        <v>0</v>
      </c>
      <c r="F13" s="47" t="inlineStr">
        <is>
          <t>Solenoid Relays OK</t>
        </is>
      </c>
      <c r="G13" s="47" t="inlineStr">
        <is>
          <t>Touchscreen + Badge</t>
        </is>
      </c>
      <c r="H13" s="58" t="inlineStr">
        <is>
          <t>Operational</t>
        </is>
      </c>
      <c r="I13" s="47" t="inlineStr">
        <is>
          <t>2026-03-01</t>
        </is>
      </c>
      <c r="J13" s="47" t="inlineStr">
        <is>
          <t>Workplace Facilities</t>
        </is>
      </c>
    </row>
  </sheetData>
  <mergeCells count="5">
    <mergeCell ref="A1:J1"/>
    <mergeCell ref="A2:J2"/>
    <mergeCell ref="D3:E3"/>
    <mergeCell ref="A3:B3"/>
    <mergeCell ref="G3:H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1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6" customWidth="1" min="8" max="8"/>
    <col width="32" customWidth="1" min="9" max="9"/>
    <col width="38" customWidth="1" min="10" max="10"/>
  </cols>
  <sheetData>
    <row r="1" ht="36" customHeight="1">
      <c r="A1" s="1" t="inlineStr">
        <is>
          <t>EMPLOYEE TECHNOLOGY PULSE SURVEY &amp; SENTIMENT SCORECARD</t>
        </is>
      </c>
    </row>
    <row r="2" ht="20" customHeight="1">
      <c r="A2" s="2" t="inlineStr">
        <is>
          <t>Hardware Satisfaction, Collaboration Tool Friction, Helpdesk Responsiveness &amp; Net Promoter Score</t>
        </is>
      </c>
    </row>
    <row r="3" ht="20" customHeight="1">
      <c r="A3" s="40" t="inlineStr">
        <is>
          <t>OVERALL IT CSAT (1-5):</t>
        </is>
      </c>
      <c r="C3" s="67">
        <f>AVERAGE(C10:C25)</f>
        <v/>
      </c>
      <c r="D3" s="40" t="inlineStr">
        <is>
          <t>HARDWARE SATISFACTION:</t>
        </is>
      </c>
      <c r="F3" s="43">
        <f>AVERAGE(D10:D25)</f>
        <v/>
      </c>
      <c r="G3" s="40" t="inlineStr">
        <is>
          <t>SURVEY PARTICIPATION:</t>
        </is>
      </c>
      <c r="I3" s="68">
        <f>AVERAGE(G10:G25)</f>
        <v/>
      </c>
    </row>
    <row r="9" ht="26" customHeight="1">
      <c r="A9" s="44" t="inlineStr">
        <is>
          <t>Business Department</t>
        </is>
      </c>
      <c r="B9" s="44" t="inlineStr">
        <is>
          <t>Surveyed Population</t>
        </is>
      </c>
      <c r="C9" s="44" t="inlineStr">
        <is>
          <t>Overall IT CSAT (1-5)</t>
        </is>
      </c>
      <c r="D9" s="44" t="inlineStr">
        <is>
          <t>Laptop Hardware (1-5)</t>
        </is>
      </c>
      <c r="E9" s="44" t="inlineStr">
        <is>
          <t>Meeting Room AV (1-5)</t>
        </is>
      </c>
      <c r="F9" s="44" t="inlineStr">
        <is>
          <t>Helpdesk Speed (1-5)</t>
        </is>
      </c>
      <c r="G9" s="44" t="inlineStr">
        <is>
          <t>Participation Rate %</t>
        </is>
      </c>
      <c r="H9" s="44" t="inlineStr">
        <is>
          <t>Net Promoter Score (NPS)</t>
        </is>
      </c>
      <c r="I9" s="44" t="inlineStr">
        <is>
          <t>Primary Positive Feedback</t>
        </is>
      </c>
      <c r="J9" s="44" t="inlineStr">
        <is>
          <t>Top Employee Request</t>
        </is>
      </c>
    </row>
    <row r="10" ht="20" customHeight="1">
      <c r="A10" s="45" t="inlineStr">
        <is>
          <t>Engineering &amp; Technology</t>
        </is>
      </c>
      <c r="B10" s="54" t="n">
        <v>120</v>
      </c>
      <c r="C10" s="69" t="n">
        <v>4.7</v>
      </c>
      <c r="D10" s="69" t="n">
        <v>4.8</v>
      </c>
      <c r="E10" s="69" t="n">
        <v>4.6</v>
      </c>
      <c r="F10" s="69" t="n">
        <v>4.7</v>
      </c>
      <c r="G10" s="57" t="n">
        <v>0.88</v>
      </c>
      <c r="H10" s="70" t="inlineStr">
        <is>
          <t>+68</t>
        </is>
      </c>
      <c r="I10" s="47" t="inlineStr">
        <is>
          <t>Fast M3 MacBook delivery</t>
        </is>
      </c>
      <c r="J10" s="47" t="inlineStr">
        <is>
          <t>Second external 4K monitor allowance</t>
        </is>
      </c>
    </row>
    <row r="11" ht="20" customHeight="1">
      <c r="A11" s="45" t="inlineStr">
        <is>
          <t>Product &amp; Design</t>
        </is>
      </c>
      <c r="B11" s="54" t="n">
        <v>45</v>
      </c>
      <c r="C11" s="69" t="n">
        <v>4.6</v>
      </c>
      <c r="D11" s="69" t="n">
        <v>4.7</v>
      </c>
      <c r="E11" s="69" t="n">
        <v>4.5</v>
      </c>
      <c r="F11" s="69" t="n">
        <v>4.6</v>
      </c>
      <c r="G11" s="57" t="n">
        <v>0.92</v>
      </c>
      <c r="H11" s="70" t="inlineStr">
        <is>
          <t>+64</t>
        </is>
      </c>
      <c r="I11" s="47" t="inlineStr">
        <is>
          <t>Miro &amp; Figma tools seamless</t>
        </is>
      </c>
      <c r="J11" s="47" t="inlineStr">
        <is>
          <t>More huddle rooms with Neat boards</t>
        </is>
      </c>
    </row>
    <row r="12" ht="20" customHeight="1">
      <c r="A12" s="45" t="inlineStr">
        <is>
          <t>Marketing &amp; Growth</t>
        </is>
      </c>
      <c r="B12" s="54" t="n">
        <v>60</v>
      </c>
      <c r="C12" s="69" t="n">
        <v>4.5</v>
      </c>
      <c r="D12" s="69" t="n">
        <v>4.4</v>
      </c>
      <c r="E12" s="69" t="n">
        <v>4.6</v>
      </c>
      <c r="F12" s="69" t="n">
        <v>4.5</v>
      </c>
      <c r="G12" s="57" t="n">
        <v>0.85</v>
      </c>
      <c r="H12" s="70" t="inlineStr">
        <is>
          <t>+58</t>
        </is>
      </c>
      <c r="I12" s="47" t="inlineStr">
        <is>
          <t>Smooth Zoom webinar hosting</t>
        </is>
      </c>
      <c r="J12" s="47" t="inlineStr">
        <is>
          <t>Faster Adobe Photoshop plugin updates</t>
        </is>
      </c>
    </row>
    <row r="13" ht="20" customHeight="1">
      <c r="A13" s="45" t="inlineStr">
        <is>
          <t>Finance &amp; Legal</t>
        </is>
      </c>
      <c r="B13" s="54" t="n">
        <v>40</v>
      </c>
      <c r="C13" s="69" t="n">
        <v>4.5</v>
      </c>
      <c r="D13" s="69" t="n">
        <v>4.5</v>
      </c>
      <c r="E13" s="69" t="n">
        <v>4.4</v>
      </c>
      <c r="F13" s="69" t="n">
        <v>4.6</v>
      </c>
      <c r="G13" s="57" t="n">
        <v>0.9</v>
      </c>
      <c r="H13" s="70" t="inlineStr">
        <is>
          <t>+60</t>
        </is>
      </c>
      <c r="I13" s="47" t="inlineStr">
        <is>
          <t>Prompt helpdesk ticketing</t>
        </is>
      </c>
      <c r="J13" s="47" t="inlineStr">
        <is>
          <t>Additional Excel PowerQuery memory</t>
        </is>
      </c>
    </row>
    <row r="14" ht="20" customHeight="1">
      <c r="A14" s="45" t="inlineStr">
        <is>
          <t>Human Resources &amp; Ops</t>
        </is>
      </c>
      <c r="B14" s="54" t="n">
        <v>35</v>
      </c>
      <c r="C14" s="69" t="n">
        <v>4.8</v>
      </c>
      <c r="D14" s="69" t="n">
        <v>4.7</v>
      </c>
      <c r="E14" s="69" t="n">
        <v>4.8</v>
      </c>
      <c r="F14" s="69" t="n">
        <v>4.9</v>
      </c>
      <c r="G14" s="57" t="n">
        <v>0.95</v>
      </c>
      <c r="H14" s="70" t="inlineStr">
        <is>
          <t>+74</t>
        </is>
      </c>
      <c r="I14" s="47" t="inlineStr">
        <is>
          <t>Perfect Day-1 new hire ready</t>
        </is>
      </c>
      <c r="J14" s="47" t="inlineStr">
        <is>
          <t>Automated offboarding checklist email</t>
        </is>
      </c>
    </row>
  </sheetData>
  <mergeCells count="5">
    <mergeCell ref="A1:J1"/>
    <mergeCell ref="A2:J2"/>
    <mergeCell ref="D3:E3"/>
    <mergeCell ref="A3:B3"/>
    <mergeCell ref="G3:H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4" customWidth="1" min="4" max="4"/>
    <col width="16" customWidth="1" min="5" max="5"/>
    <col width="18" customWidth="1" min="6" max="6"/>
    <col width="20" customWidth="1" min="7" max="7"/>
    <col width="24" customWidth="1" min="8" max="8"/>
    <col width="18" customWidth="1" min="9" max="9"/>
    <col width="18" customWidth="1" min="10" max="10"/>
  </cols>
  <sheetData>
    <row r="1" ht="36" customHeight="1">
      <c r="A1" s="1" t="inlineStr">
        <is>
          <t>ENTERPRISE SOFTWARE SELF-SERVICE APP CATALOG (INTUNE &amp; JAMF)</t>
        </is>
      </c>
    </row>
    <row r="2" ht="20" customHeight="1">
      <c r="A2" s="2" t="inlineStr">
        <is>
          <t>One-Click Automated Packaging, Silent Application Installs &amp; Employee Download Volumes</t>
        </is>
      </c>
    </row>
    <row r="3" ht="20" customHeight="1">
      <c r="A3" s="40" t="inlineStr">
        <is>
          <t>CATALOG PACKAGES:</t>
        </is>
      </c>
      <c r="C3" s="42">
        <f>COUNTA(A10:A25)</f>
        <v/>
      </c>
      <c r="D3" s="40" t="inlineStr">
        <is>
          <t>TOTAL INSTALLS (MO):</t>
        </is>
      </c>
      <c r="F3" s="65">
        <f>SUM(E10:E25)</f>
        <v/>
      </c>
      <c r="G3" s="40" t="inlineStr">
        <is>
          <t>INSTALL SUCCESS RATE:</t>
        </is>
      </c>
      <c r="I3" s="41">
        <f>AVERAGE(F10:F25)</f>
        <v/>
      </c>
    </row>
    <row r="9" ht="26" customHeight="1">
      <c r="A9" s="44" t="inlineStr">
        <is>
          <t>Software Package Title</t>
        </is>
      </c>
      <c r="B9" s="44" t="inlineStr">
        <is>
          <t>App Category</t>
        </is>
      </c>
      <c r="C9" s="44" t="inlineStr">
        <is>
          <t>Supported OS</t>
        </is>
      </c>
      <c r="D9" s="44" t="inlineStr">
        <is>
          <t>Deployment Model</t>
        </is>
      </c>
      <c r="E9" s="44" t="inlineStr">
        <is>
          <t>Monthly Installs</t>
        </is>
      </c>
      <c r="F9" s="44" t="inlineStr">
        <is>
          <t>Install Success %</t>
        </is>
      </c>
      <c r="G9" s="44" t="inlineStr">
        <is>
          <t>App Version Hosted</t>
        </is>
      </c>
      <c r="H9" s="44" t="inlineStr">
        <is>
          <t>License Approval Required</t>
        </is>
      </c>
      <c r="I9" s="44" t="inlineStr">
        <is>
          <t>Employee Rating (1-5)</t>
        </is>
      </c>
      <c r="J9" s="44" t="inlineStr">
        <is>
          <t>Packaging Engineer</t>
        </is>
      </c>
    </row>
    <row r="10" ht="20" customHeight="1">
      <c r="A10" s="45" t="inlineStr">
        <is>
          <t>Google Chrome Enterprise</t>
        </is>
      </c>
      <c r="B10" s="47" t="inlineStr">
        <is>
          <t>Browser</t>
        </is>
      </c>
      <c r="C10" s="46" t="inlineStr">
        <is>
          <t>macOS &amp; Windows</t>
        </is>
      </c>
      <c r="D10" s="47" t="inlineStr">
        <is>
          <t>Silent Auto-Install</t>
        </is>
      </c>
      <c r="E10" s="66" t="n">
        <v>185</v>
      </c>
      <c r="F10" s="71" t="n">
        <v>0.995</v>
      </c>
      <c r="G10" s="47" t="inlineStr">
        <is>
          <t>v122.0 Stable</t>
        </is>
      </c>
      <c r="H10" s="47" t="inlineStr">
        <is>
          <t>No (Freely Available)</t>
        </is>
      </c>
      <c r="I10" s="49" t="n">
        <v>4.8</v>
      </c>
      <c r="J10" s="47" t="inlineStr">
        <is>
          <t>Kevin Sanjaya</t>
        </is>
      </c>
    </row>
    <row r="11" ht="20" customHeight="1">
      <c r="A11" s="45" t="inlineStr">
        <is>
          <t>Slack Enterprise Desktop</t>
        </is>
      </c>
      <c r="B11" s="47" t="inlineStr">
        <is>
          <t>Collaboration</t>
        </is>
      </c>
      <c r="C11" s="46" t="inlineStr">
        <is>
          <t>macOS &amp; Windows</t>
        </is>
      </c>
      <c r="D11" s="47" t="inlineStr">
        <is>
          <t>Silent Auto-Install</t>
        </is>
      </c>
      <c r="E11" s="66" t="n">
        <v>140</v>
      </c>
      <c r="F11" s="71" t="n">
        <v>0.99</v>
      </c>
      <c r="G11" s="47" t="inlineStr">
        <is>
          <t>v4.36 Universal</t>
        </is>
      </c>
      <c r="H11" s="47" t="inlineStr">
        <is>
          <t>No (Freely Available)</t>
        </is>
      </c>
      <c r="I11" s="49" t="n">
        <v>4.7</v>
      </c>
      <c r="J11" s="47" t="inlineStr">
        <is>
          <t>Kevin Sanjaya</t>
        </is>
      </c>
    </row>
    <row r="12" ht="20" customHeight="1">
      <c r="A12" s="45" t="inlineStr">
        <is>
          <t>Visual Studio Code</t>
        </is>
      </c>
      <c r="B12" s="47" t="inlineStr">
        <is>
          <t>Developer Tools</t>
        </is>
      </c>
      <c r="C12" s="46" t="inlineStr">
        <is>
          <t>macOS &amp; Windows</t>
        </is>
      </c>
      <c r="D12" s="47" t="inlineStr">
        <is>
          <t>Silent Auto-Install</t>
        </is>
      </c>
      <c r="E12" s="66" t="n">
        <v>95</v>
      </c>
      <c r="F12" s="71" t="n">
        <v>0.992</v>
      </c>
      <c r="G12" s="47" t="inlineStr">
        <is>
          <t>v1.87 Universal</t>
        </is>
      </c>
      <c r="H12" s="47" t="inlineStr">
        <is>
          <t>No (Freely Available)</t>
        </is>
      </c>
      <c r="I12" s="49" t="n">
        <v>4.9</v>
      </c>
      <c r="J12" s="47" t="inlineStr">
        <is>
          <t>Kevin Sanjaya</t>
        </is>
      </c>
    </row>
    <row r="13" ht="20" customHeight="1">
      <c r="A13" s="45" t="inlineStr">
        <is>
          <t>Docker Desktop Business</t>
        </is>
      </c>
      <c r="B13" s="47" t="inlineStr">
        <is>
          <t>Developer Tools</t>
        </is>
      </c>
      <c r="C13" s="46" t="inlineStr">
        <is>
          <t>macOS &amp; Windows</t>
        </is>
      </c>
      <c r="D13" s="47" t="inlineStr">
        <is>
          <t>Self-Service (Intune/Jamf)</t>
        </is>
      </c>
      <c r="E13" s="66" t="n">
        <v>75</v>
      </c>
      <c r="F13" s="71" t="n">
        <v>0.985</v>
      </c>
      <c r="G13" s="47" t="inlineStr">
        <is>
          <t>v4.28 Engine</t>
        </is>
      </c>
      <c r="H13" s="47" t="inlineStr">
        <is>
          <t>Yes (Manager Approval)</t>
        </is>
      </c>
      <c r="I13" s="49" t="n">
        <v>4.6</v>
      </c>
      <c r="J13" s="47" t="inlineStr">
        <is>
          <t>Kevin Sanjaya</t>
        </is>
      </c>
    </row>
    <row r="14" ht="20" customHeight="1">
      <c r="A14" s="45" t="inlineStr">
        <is>
          <t>Figma Desktop Client</t>
        </is>
      </c>
      <c r="B14" s="47" t="inlineStr">
        <is>
          <t>Design</t>
        </is>
      </c>
      <c r="C14" s="46" t="inlineStr">
        <is>
          <t>macOS &amp; Windows</t>
        </is>
      </c>
      <c r="D14" s="47" t="inlineStr">
        <is>
          <t>Silent Auto-Install</t>
        </is>
      </c>
      <c r="E14" s="66" t="n">
        <v>55</v>
      </c>
      <c r="F14" s="71" t="n">
        <v>0.99</v>
      </c>
      <c r="G14" s="47" t="inlineStr">
        <is>
          <t>v116.15</t>
        </is>
      </c>
      <c r="H14" s="47" t="inlineStr">
        <is>
          <t>No (Freely Available)</t>
        </is>
      </c>
      <c r="I14" s="49" t="n">
        <v>4.8</v>
      </c>
      <c r="J14" s="47" t="inlineStr">
        <is>
          <t>Kevin Sanjaya</t>
        </is>
      </c>
    </row>
    <row r="15" ht="20" customHeight="1">
      <c r="A15" s="45" t="inlineStr">
        <is>
          <t>Tableau Desktop Professional</t>
        </is>
      </c>
      <c r="B15" s="47" t="inlineStr">
        <is>
          <t>Analytics &amp; BI</t>
        </is>
      </c>
      <c r="C15" s="46" t="inlineStr">
        <is>
          <t>macOS &amp; Windows</t>
        </is>
      </c>
      <c r="D15" s="47" t="inlineStr">
        <is>
          <t>Self-Service Managed</t>
        </is>
      </c>
      <c r="E15" s="66" t="n">
        <v>32</v>
      </c>
      <c r="F15" s="71" t="n">
        <v>0.98</v>
      </c>
      <c r="G15" s="47" t="inlineStr">
        <is>
          <t>2024.1 Release</t>
        </is>
      </c>
      <c r="H15" s="47" t="inlineStr">
        <is>
          <t>Yes (Finance Approval)</t>
        </is>
      </c>
      <c r="I15" s="49" t="n">
        <v>4.5</v>
      </c>
      <c r="J15" s="47" t="inlineStr">
        <is>
          <t>Kevin Sanjaya</t>
        </is>
      </c>
    </row>
  </sheetData>
  <mergeCells count="5">
    <mergeCell ref="A1:J1"/>
    <mergeCell ref="A2:J2"/>
    <mergeCell ref="D3:E3"/>
    <mergeCell ref="A3:B3"/>
    <mergeCell ref="G3:H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8" customWidth="1" min="2" max="2"/>
    <col width="32" customWidth="1" min="3" max="3"/>
    <col width="24" customWidth="1" min="4" max="4"/>
    <col width="24" customWidth="1" min="5" max="5"/>
    <col width="32" customWidth="1" min="6" max="6"/>
    <col width="24" customWidth="1" min="7" max="7"/>
    <col width="22" customWidth="1" min="8" max="8"/>
    <col width="20" customWidth="1" min="9" max="9"/>
    <col width="20" customWidth="1" min="10" max="10"/>
  </cols>
  <sheetData>
    <row r="1" ht="36" customHeight="1">
      <c r="A1" s="1" t="inlineStr">
        <is>
          <t>C-SUITE &amp; BOARD EXECUTIVE WHITE-GLOVE IT CONCIERGE REGISTRY</t>
        </is>
      </c>
    </row>
    <row r="2" ht="20" customHeight="1">
      <c r="A2" s="2" t="inlineStr">
        <is>
          <t>Dedicated Hot-Swap Devices, Home Office Executive Wi-Fi &amp; Guaranteed 15-Minute Response</t>
        </is>
      </c>
    </row>
    <row r="3" ht="20" customHeight="1">
      <c r="A3" s="40" t="inlineStr">
        <is>
          <t>ENROLLED VIP LEADERS:</t>
        </is>
      </c>
      <c r="C3" s="42">
        <f>COUNTA(A10:A20)</f>
        <v/>
      </c>
      <c r="D3" s="40" t="inlineStr">
        <is>
          <t>HOT-SWAP STANDBY READY:</t>
        </is>
      </c>
      <c r="F3" s="52">
        <f>COUNTIF(E10:E20, "Pre-Configured Ready")&amp;" / "&amp;COUNTA(A10:A20)</f>
        <v/>
      </c>
      <c r="G3" s="40" t="inlineStr">
        <is>
          <t>VIP RESPONSE SLA:</t>
        </is>
      </c>
      <c r="I3" s="52" t="inlineStr">
        <is>
          <t>100.0% Guaranteed</t>
        </is>
      </c>
    </row>
    <row r="9" ht="26" customHeight="1">
      <c r="A9" s="44" t="inlineStr">
        <is>
          <t>Executive Name</t>
        </is>
      </c>
      <c r="B9" s="44" t="inlineStr">
        <is>
          <t>Corporate Title</t>
        </is>
      </c>
      <c r="C9" s="44" t="inlineStr">
        <is>
          <t>Primary Assigned Device</t>
        </is>
      </c>
      <c r="D9" s="44" t="inlineStr">
        <is>
          <t>Executive Mobile Device</t>
        </is>
      </c>
      <c r="E9" s="44" t="inlineStr">
        <is>
          <t>Standby Hot-Swap Device</t>
        </is>
      </c>
      <c r="F9" s="44" t="inlineStr">
        <is>
          <t>Home Office Network Setup</t>
        </is>
      </c>
      <c r="G9" s="44" t="inlineStr">
        <is>
          <t>Security Token (YubiKey)</t>
        </is>
      </c>
      <c r="H9" s="44" t="inlineStr">
        <is>
          <t>Last Preventative Check</t>
        </is>
      </c>
      <c r="I9" s="44" t="inlineStr">
        <is>
          <t>Concierge SLA Status</t>
        </is>
      </c>
      <c r="J9" s="44" t="inlineStr">
        <is>
          <t>Dedicated Concierge Lead</t>
        </is>
      </c>
    </row>
    <row r="10" ht="20" customHeight="1">
      <c r="A10" s="45" t="inlineStr">
        <is>
          <t>Hendrawan Tanoto</t>
        </is>
      </c>
      <c r="B10" s="46" t="inlineStr">
        <is>
          <t>Chief Executive Officer (CEO)</t>
        </is>
      </c>
      <c r="C10" s="47" t="inlineStr">
        <is>
          <t>MacBook Pro 16 M3 Max 64GB</t>
        </is>
      </c>
      <c r="D10" s="47" t="inlineStr">
        <is>
          <t>iPhone 15 Pro Max 512GB</t>
        </is>
      </c>
      <c r="E10" s="58" t="inlineStr">
        <is>
          <t>Pre-Configured Ready</t>
        </is>
      </c>
      <c r="F10" s="47" t="inlineStr">
        <is>
          <t>UniFi Dream Machine Pro Wi-Fi 6</t>
        </is>
      </c>
      <c r="G10" s="47" t="inlineStr">
        <is>
          <t>YubiKey 5C Dual Active</t>
        </is>
      </c>
      <c r="H10" s="47" t="inlineStr">
        <is>
          <t>2026-03-05</t>
        </is>
      </c>
      <c r="I10" s="58" t="inlineStr">
        <is>
          <t>100% Compliant</t>
        </is>
      </c>
      <c r="J10" s="47" t="inlineStr">
        <is>
          <t>Alex Kurniawan</t>
        </is>
      </c>
    </row>
    <row r="11" ht="20" customHeight="1">
      <c r="A11" s="45" t="inlineStr">
        <is>
          <t>Suryadi Chandra</t>
        </is>
      </c>
      <c r="B11" s="46" t="inlineStr">
        <is>
          <t>Chief Financial Officer (CFO)</t>
        </is>
      </c>
      <c r="C11" s="47" t="inlineStr">
        <is>
          <t>ThinkPad X1 Carbon Gen 11 32GB</t>
        </is>
      </c>
      <c r="D11" s="47" t="inlineStr">
        <is>
          <t>iPhone 15 Pro 256GB</t>
        </is>
      </c>
      <c r="E11" s="58" t="inlineStr">
        <is>
          <t>Pre-Configured Ready</t>
        </is>
      </c>
      <c r="F11" s="47" t="inlineStr">
        <is>
          <t>UniFi Express Gateway</t>
        </is>
      </c>
      <c r="G11" s="47" t="inlineStr">
        <is>
          <t>YubiKey 5C Dual Active</t>
        </is>
      </c>
      <c r="H11" s="47" t="inlineStr">
        <is>
          <t>2026-03-05</t>
        </is>
      </c>
      <c r="I11" s="58" t="inlineStr">
        <is>
          <t>100% Compliant</t>
        </is>
      </c>
      <c r="J11" s="47" t="inlineStr">
        <is>
          <t>Alex Kurniawan</t>
        </is>
      </c>
    </row>
    <row r="12" ht="20" customHeight="1">
      <c r="A12" s="45" t="inlineStr">
        <is>
          <t>Bambang Hermawan</t>
        </is>
      </c>
      <c r="B12" s="46" t="inlineStr">
        <is>
          <t>Chief Technology Officer (CTO)</t>
        </is>
      </c>
      <c r="C12" s="47" t="inlineStr">
        <is>
          <t>MacBook Pro 16 M3 Max 64GB</t>
        </is>
      </c>
      <c r="D12" s="47" t="inlineStr">
        <is>
          <t>iPhone 15 Pro Max 512GB</t>
        </is>
      </c>
      <c r="E12" s="58" t="inlineStr">
        <is>
          <t>Pre-Configured Ready</t>
        </is>
      </c>
      <c r="F12" s="47" t="inlineStr">
        <is>
          <t>UniFi U6 Enterprise Mesh</t>
        </is>
      </c>
      <c r="G12" s="47" t="inlineStr">
        <is>
          <t>YubiKey 5C Dual Active</t>
        </is>
      </c>
      <c r="H12" s="47" t="inlineStr">
        <is>
          <t>2026-03-01</t>
        </is>
      </c>
      <c r="I12" s="58" t="inlineStr">
        <is>
          <t>100% Compliant</t>
        </is>
      </c>
      <c r="J12" s="47" t="inlineStr">
        <is>
          <t>Alex Kurniawan</t>
        </is>
      </c>
    </row>
    <row r="13" ht="20" customHeight="1">
      <c r="A13" s="45" t="inlineStr">
        <is>
          <t>Maria Wijaya</t>
        </is>
      </c>
      <c r="B13" s="46" t="inlineStr">
        <is>
          <t>President Commissioner</t>
        </is>
      </c>
      <c r="C13" s="47" t="inlineStr">
        <is>
          <t>iPad Pro 13 M4 + MacBook Air 15</t>
        </is>
      </c>
      <c r="D13" s="47" t="inlineStr">
        <is>
          <t>iPhone 15 Pro 256GB</t>
        </is>
      </c>
      <c r="E13" s="58" t="inlineStr">
        <is>
          <t>Pre-Configured Ready</t>
        </is>
      </c>
      <c r="F13" s="47" t="inlineStr">
        <is>
          <t>Dedicated Cellular Backup AP</t>
        </is>
      </c>
      <c r="G13" s="47" t="inlineStr">
        <is>
          <t>YubiKey 5C Dual Active</t>
        </is>
      </c>
      <c r="H13" s="47" t="inlineStr">
        <is>
          <t>2026-03-02</t>
        </is>
      </c>
      <c r="I13" s="58" t="inlineStr">
        <is>
          <t>100% Compliant</t>
        </is>
      </c>
      <c r="J13" s="47" t="inlineStr">
        <is>
          <t>Alex Kurniawan</t>
        </is>
      </c>
    </row>
  </sheetData>
  <mergeCells count="5">
    <mergeCell ref="A1:J1"/>
    <mergeCell ref="A2:J2"/>
    <mergeCell ref="D3:E3"/>
    <mergeCell ref="A3:B3"/>
    <mergeCell ref="G3:H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1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20" customWidth="1" min="7" max="7"/>
    <col width="26" customWidth="1" min="8" max="8"/>
    <col width="24" customWidth="1" min="9" max="9"/>
    <col width="18" customWidth="1" min="10" max="10"/>
  </cols>
  <sheetData>
    <row r="1" ht="36" customHeight="1">
      <c r="A1" s="1" t="inlineStr">
        <is>
          <t>ANNUAL WORKPLACE HARDWARE REFRESH &amp; BUYBACK RECOVERY</t>
        </is>
      </c>
    </row>
    <row r="2" ht="20" customHeight="1">
      <c r="A2" s="2" t="inlineStr">
        <is>
          <t>Laptops, Monitors, AV Upgrades, Budget Execution &amp; Certified Trade-In Salvage Value</t>
        </is>
      </c>
    </row>
    <row r="3" ht="20" customHeight="1">
      <c r="A3" s="40" t="inlineStr">
        <is>
          <t>TOTAL REFRESH BUDGET:</t>
        </is>
      </c>
      <c r="C3" s="72">
        <f>SUM(D10:D20)</f>
        <v/>
      </c>
      <c r="D3" s="40" t="inlineStr">
        <is>
          <t>ACTUAL REFRESH SPEND:</t>
        </is>
      </c>
      <c r="F3" s="59">
        <f>SUM(E10:E20)</f>
        <v/>
      </c>
      <c r="G3" s="40" t="inlineStr">
        <is>
          <t>TRADE-IN RECOVERED:</t>
        </is>
      </c>
      <c r="I3" s="73">
        <f>SUM(G10:G20)</f>
        <v/>
      </c>
    </row>
    <row r="9" ht="26" customHeight="1">
      <c r="A9" s="44" t="inlineStr">
        <is>
          <t>Hardware Refresh Category</t>
        </is>
      </c>
      <c r="B9" s="44" t="inlineStr">
        <is>
          <t>Units Forecasted</t>
        </is>
      </c>
      <c r="C9" s="44" t="inlineStr">
        <is>
          <t>Units Replaced</t>
        </is>
      </c>
      <c r="D9" s="44" t="inlineStr">
        <is>
          <t>Allocated Budget ($)</t>
        </is>
      </c>
      <c r="E9" s="44" t="inlineStr">
        <is>
          <t>Actual Spend ($)</t>
        </is>
      </c>
      <c r="F9" s="44" t="inlineStr">
        <is>
          <t>Net Budget Variance ($)</t>
        </is>
      </c>
      <c r="G9" s="44" t="inlineStr">
        <is>
          <t>Trade-In Recovered ($)</t>
        </is>
      </c>
      <c r="H9" s="44" t="inlineStr">
        <is>
          <t>OEM Buyback Partner</t>
        </is>
      </c>
      <c r="I9" s="44" t="inlineStr">
        <is>
          <t>Disposal / WEEE Certified</t>
        </is>
      </c>
      <c r="J9" s="44" t="inlineStr">
        <is>
          <t>Refresh Lead</t>
        </is>
      </c>
    </row>
    <row r="10" ht="20" customHeight="1">
      <c r="A10" s="45" t="inlineStr">
        <is>
          <t>Engineering High-Performance MacBooks</t>
        </is>
      </c>
      <c r="B10" s="54" t="n">
        <v>35</v>
      </c>
      <c r="C10" s="66" t="n">
        <v>35</v>
      </c>
      <c r="D10" s="74" t="n">
        <v>95000</v>
      </c>
      <c r="E10" s="60" t="n">
        <v>92500</v>
      </c>
      <c r="F10" s="75">
        <f>D10-E10</f>
        <v/>
      </c>
      <c r="G10" s="75" t="n">
        <v>14000</v>
      </c>
      <c r="H10" s="47" t="inlineStr">
        <is>
          <t>Apple Trade In Enterprise</t>
        </is>
      </c>
      <c r="I10" s="48" t="inlineStr">
        <is>
          <t>Yes (ISO 14001)</t>
        </is>
      </c>
      <c r="J10" s="47" t="inlineStr">
        <is>
          <t>Kevin Sanjaya</t>
        </is>
      </c>
    </row>
    <row r="11" ht="20" customHeight="1">
      <c r="A11" s="45" t="inlineStr">
        <is>
          <t>General Staff ThinkPad Laptops</t>
        </is>
      </c>
      <c r="B11" s="54" t="n">
        <v>60</v>
      </c>
      <c r="C11" s="66" t="n">
        <v>58</v>
      </c>
      <c r="D11" s="74" t="n">
        <v>90000</v>
      </c>
      <c r="E11" s="60" t="n">
        <v>87000</v>
      </c>
      <c r="F11" s="75">
        <f>D11-E11</f>
        <v/>
      </c>
      <c r="G11" s="75" t="n">
        <v>9500</v>
      </c>
      <c r="H11" s="47" t="inlineStr">
        <is>
          <t>Lenovo Asset Recovery</t>
        </is>
      </c>
      <c r="I11" s="48" t="inlineStr">
        <is>
          <t>Yes (ISO 14001)</t>
        </is>
      </c>
      <c r="J11" s="47" t="inlineStr">
        <is>
          <t>Kevin Sanjaya</t>
        </is>
      </c>
    </row>
    <row r="12" ht="20" customHeight="1">
      <c r="A12" s="45" t="inlineStr">
        <is>
          <t>Meeting Room AV Systems Modernization</t>
        </is>
      </c>
      <c r="B12" s="54" t="n">
        <v>4</v>
      </c>
      <c r="C12" s="66" t="n">
        <v>4</v>
      </c>
      <c r="D12" s="74" t="n">
        <v>32000</v>
      </c>
      <c r="E12" s="60" t="n">
        <v>31200</v>
      </c>
      <c r="F12" s="75">
        <f>D12-E12</f>
        <v/>
      </c>
      <c r="G12" s="75" t="n">
        <v>2800</v>
      </c>
      <c r="H12" s="47" t="inlineStr">
        <is>
          <t>Logitech Buyback Program</t>
        </is>
      </c>
      <c r="I12" s="48" t="inlineStr">
        <is>
          <t>Yes (Certified e-Waste)</t>
        </is>
      </c>
      <c r="J12" s="47" t="inlineStr">
        <is>
          <t>Kevin Sanjaya</t>
        </is>
      </c>
    </row>
    <row r="13" ht="20" customHeight="1">
      <c r="A13" s="45" t="inlineStr">
        <is>
          <t>External 4K Monitors &amp; Docks Refresh</t>
        </is>
      </c>
      <c r="B13" s="54" t="n">
        <v>50</v>
      </c>
      <c r="C13" s="66" t="n">
        <v>48</v>
      </c>
      <c r="D13" s="74" t="n">
        <v>28000</v>
      </c>
      <c r="E13" s="60" t="n">
        <v>26880</v>
      </c>
      <c r="F13" s="75">
        <f>D13-E13</f>
        <v/>
      </c>
      <c r="G13" s="75" t="n">
        <v>2400</v>
      </c>
      <c r="H13" s="47" t="inlineStr">
        <is>
          <t>Dell Trade-In Partner</t>
        </is>
      </c>
      <c r="I13" s="48" t="inlineStr">
        <is>
          <t>Yes (Certified e-Waste)</t>
        </is>
      </c>
      <c r="J13" s="47" t="inlineStr">
        <is>
          <t>Siti Rahma</t>
        </is>
      </c>
    </row>
  </sheetData>
  <mergeCells count="5">
    <mergeCell ref="A1:J1"/>
    <mergeCell ref="A2:J2"/>
    <mergeCell ref="D3:E3"/>
    <mergeCell ref="A3:B3"/>
    <mergeCell ref="G3:H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38" customWidth="1" min="2" max="2"/>
    <col width="34" customWidth="1" min="3" max="3"/>
    <col width="16" customWidth="1" min="4" max="4"/>
    <col width="16" customWidth="1" min="5" max="5"/>
    <col width="14" customWidth="1" min="6" max="6"/>
    <col width="16" customWidth="1" min="7" max="7"/>
    <col width="24" customWidth="1" min="8" max="8"/>
    <col width="16" customWidth="1" min="9" max="9"/>
    <col width="24" customWidth="1" min="10" max="10"/>
  </cols>
  <sheetData>
    <row r="1" ht="36" customHeight="1">
      <c r="A1" s="1" t="inlineStr">
        <is>
          <t>STRATEGIC DIGITAL WORKPLACE &amp; DEX BALANCED SCORECARD</t>
        </is>
      </c>
    </row>
    <row r="2" ht="20" customHeight="1">
      <c r="A2" s="2" t="inlineStr">
        <is>
          <t>Head of EUC Key Performance Indicators Across Agility, Reliability, Experience &amp; Modernization</t>
        </is>
      </c>
    </row>
    <row r="4" ht="26" customHeight="1">
      <c r="A4" s="44" t="inlineStr">
        <is>
          <t>Workplace Dimension</t>
        </is>
      </c>
      <c r="B4" s="44" t="inlineStr">
        <is>
          <t>Strategic KPI Indicator</t>
        </is>
      </c>
      <c r="C4" s="44" t="inlineStr">
        <is>
          <t>Measurement Formula / Source</t>
        </is>
      </c>
      <c r="D4" s="44" t="inlineStr">
        <is>
          <t>Target Standard</t>
        </is>
      </c>
      <c r="E4" s="44" t="inlineStr">
        <is>
          <t>Actual Performance</t>
        </is>
      </c>
      <c r="F4" s="44" t="inlineStr">
        <is>
          <t>Variance</t>
        </is>
      </c>
      <c r="G4" s="44" t="inlineStr">
        <is>
          <t>Governance Status</t>
        </is>
      </c>
      <c r="H4" s="44" t="inlineStr">
        <is>
          <t>Industry Benchmark</t>
        </is>
      </c>
      <c r="I4" s="44" t="inlineStr">
        <is>
          <t>Review Cadence</t>
        </is>
      </c>
      <c r="J4" s="44" t="inlineStr">
        <is>
          <t>Accountable Leader</t>
        </is>
      </c>
    </row>
    <row r="5" ht="22" customHeight="1">
      <c r="A5" s="36" t="inlineStr">
        <is>
          <t>Employee Onboarding</t>
        </is>
      </c>
      <c r="B5" s="76" t="inlineStr">
        <is>
          <t>Day-1 Hardware Delivery Readiness</t>
        </is>
      </c>
      <c r="C5" s="38">
        <f>'Executive DEX Dashboard'!A5</f>
        <v/>
      </c>
      <c r="D5" s="37" t="inlineStr">
        <is>
          <t>100.0%</t>
        </is>
      </c>
      <c r="E5" s="37">
        <f>'Executive DEX Dashboard'!A5</f>
        <v/>
      </c>
      <c r="F5" s="37" t="inlineStr">
        <is>
          <t>Formula</t>
        </is>
      </c>
      <c r="G5" s="39" t="inlineStr">
        <is>
          <t>Compliant</t>
        </is>
      </c>
      <c r="H5" s="38" t="inlineStr">
        <is>
          <t>Top Quartile: 98%</t>
        </is>
      </c>
      <c r="I5" s="37" t="inlineStr">
        <is>
          <t>Monthly</t>
        </is>
      </c>
      <c r="J5" s="38" t="inlineStr">
        <is>
          <t>Head of Workplace Support</t>
        </is>
      </c>
    </row>
    <row r="6" ht="22" customHeight="1">
      <c r="A6" s="36" t="inlineStr">
        <is>
          <t>Collaboration Tech</t>
        </is>
      </c>
      <c r="B6" s="76" t="inlineStr">
        <is>
          <t>Smart Meeting Room AV Availability</t>
        </is>
      </c>
      <c r="C6" s="38">
        <f>'Executive DEX Dashboard'!D5</f>
        <v/>
      </c>
      <c r="D6" s="37" t="inlineStr">
        <is>
          <t>&gt;= 99.50%</t>
        </is>
      </c>
      <c r="E6" s="37">
        <f>'Executive DEX Dashboard'!D5</f>
        <v/>
      </c>
      <c r="F6" s="37" t="inlineStr">
        <is>
          <t>Formula</t>
        </is>
      </c>
      <c r="G6" s="39" t="inlineStr">
        <is>
          <t>Compliant</t>
        </is>
      </c>
      <c r="H6" s="38" t="inlineStr">
        <is>
          <t>Enterprise SLA: 99.5%</t>
        </is>
      </c>
      <c r="I6" s="37" t="inlineStr">
        <is>
          <t>Weekly</t>
        </is>
      </c>
      <c r="J6" s="38" t="inlineStr">
        <is>
          <t>AV Operations Lead</t>
        </is>
      </c>
    </row>
    <row r="7" ht="22" customHeight="1">
      <c r="A7" s="36" t="inlineStr">
        <is>
          <t>Fleet Modernization</t>
        </is>
      </c>
      <c r="B7" s="76" t="inlineStr">
        <is>
          <t>Modern OS Fleet Compliance %</t>
        </is>
      </c>
      <c r="C7" s="38">
        <f>'Executive DEX Dashboard'!G5</f>
        <v/>
      </c>
      <c r="D7" s="37" t="inlineStr">
        <is>
          <t>&gt;= 95.0%</t>
        </is>
      </c>
      <c r="E7" s="37">
        <f>'Executive DEX Dashboard'!G5</f>
        <v/>
      </c>
      <c r="F7" s="37" t="inlineStr">
        <is>
          <t>Formula</t>
        </is>
      </c>
      <c r="G7" s="39" t="inlineStr">
        <is>
          <t>Compliant</t>
        </is>
      </c>
      <c r="H7" s="38" t="inlineStr">
        <is>
          <t>Zero Windows 10 Legacy</t>
        </is>
      </c>
      <c r="I7" s="37" t="inlineStr">
        <is>
          <t>Monthly</t>
        </is>
      </c>
      <c r="J7" s="38" t="inlineStr">
        <is>
          <t>Lead EUC Architect</t>
        </is>
      </c>
    </row>
    <row r="8" ht="22" customHeight="1">
      <c r="A8" s="36" t="inlineStr">
        <is>
          <t>Device Security</t>
        </is>
      </c>
      <c r="B8" s="76" t="inlineStr">
        <is>
          <t>Fleet Disk Encryption Compliance</t>
        </is>
      </c>
      <c r="C8" s="38">
        <f>'Executive DEX Dashboard'!J9</f>
        <v/>
      </c>
      <c r="D8" s="37" t="inlineStr">
        <is>
          <t>100.0%</t>
        </is>
      </c>
      <c r="E8" s="37">
        <f>'Executive DEX Dashboard'!J9</f>
        <v/>
      </c>
      <c r="F8" s="37" t="inlineStr">
        <is>
          <t>Formula</t>
        </is>
      </c>
      <c r="G8" s="39" t="inlineStr">
        <is>
          <t>Compliant</t>
        </is>
      </c>
      <c r="H8" s="38" t="inlineStr">
        <is>
          <t>Audit Mandate: 100%</t>
        </is>
      </c>
      <c r="I8" s="37" t="inlineStr">
        <is>
          <t>Continuous</t>
        </is>
      </c>
      <c r="J8" s="38" t="inlineStr">
        <is>
          <t>CISO &amp; EUC Lead</t>
        </is>
      </c>
    </row>
    <row r="9" ht="22" customHeight="1">
      <c r="A9" s="36" t="inlineStr">
        <is>
          <t>Employee Sentiment</t>
        </is>
      </c>
      <c r="B9" s="76" t="inlineStr">
        <is>
          <t>Workplace Technology CSAT Rating</t>
        </is>
      </c>
      <c r="C9" s="38">
        <f>'Executive DEX Dashboard'!J5</f>
        <v/>
      </c>
      <c r="D9" s="37" t="inlineStr">
        <is>
          <t>&gt;= 4.5 / 5.0</t>
        </is>
      </c>
      <c r="E9" s="37">
        <f>'Executive DEX Dashboard'!J5</f>
        <v/>
      </c>
      <c r="F9" s="37" t="inlineStr">
        <is>
          <t>Formula</t>
        </is>
      </c>
      <c r="G9" s="39" t="inlineStr">
        <is>
          <t>Compliant</t>
        </is>
      </c>
      <c r="H9" s="38" t="inlineStr">
        <is>
          <t>Top Quartile: 4.4</t>
        </is>
      </c>
      <c r="I9" s="37" t="inlineStr">
        <is>
          <t>Quarterly</t>
        </is>
      </c>
      <c r="J9" s="38" t="inlineStr">
        <is>
          <t>Head of Employee Experience</t>
        </is>
      </c>
    </row>
    <row r="10" ht="22" customHeight="1">
      <c r="A10" s="36" t="inlineStr">
        <is>
          <t>Self-Service Agility</t>
        </is>
      </c>
      <c r="B10" s="76" t="inlineStr">
        <is>
          <t>Self-Service Software Install Success</t>
        </is>
      </c>
      <c r="C10" s="38">
        <f>'Software Self-Service'!G3</f>
        <v/>
      </c>
      <c r="D10" s="37" t="inlineStr">
        <is>
          <t>&gt;= 98.0%</t>
        </is>
      </c>
      <c r="E10" s="37">
        <f>'Software Self-Service'!G3</f>
        <v/>
      </c>
      <c r="F10" s="37" t="inlineStr">
        <is>
          <t>Formula</t>
        </is>
      </c>
      <c r="G10" s="39" t="inlineStr">
        <is>
          <t>Compliant</t>
        </is>
      </c>
      <c r="H10" s="38" t="inlineStr">
        <is>
          <t>Intune Std: 98%</t>
        </is>
      </c>
      <c r="I10" s="37" t="inlineStr">
        <is>
          <t>Monthly</t>
        </is>
      </c>
      <c r="J10" s="38" t="inlineStr">
        <is>
          <t>Endpoint Packaging Lead</t>
        </is>
      </c>
    </row>
    <row r="11" ht="22" customHeight="1">
      <c r="A11" s="36" t="inlineStr">
        <is>
          <t>VIP Executive SLA</t>
        </is>
      </c>
      <c r="B11" s="76" t="inlineStr">
        <is>
          <t>C-Suite Concierge Response SLA</t>
        </is>
      </c>
      <c r="C11" s="38" t="inlineStr">
        <is>
          <t>100% within 15 mins</t>
        </is>
      </c>
      <c r="D11" s="37" t="inlineStr">
        <is>
          <t>100.0%</t>
        </is>
      </c>
      <c r="E11" s="37" t="inlineStr">
        <is>
          <t>100.0%</t>
        </is>
      </c>
      <c r="F11" s="37" t="inlineStr">
        <is>
          <t>0.0%</t>
        </is>
      </c>
      <c r="G11" s="39" t="inlineStr">
        <is>
          <t>Compliant</t>
        </is>
      </c>
      <c r="H11" s="38" t="inlineStr">
        <is>
          <t>Standard: 100%</t>
        </is>
      </c>
      <c r="I11" s="37" t="inlineStr">
        <is>
          <t>Weekly</t>
        </is>
      </c>
      <c r="J11" s="38" t="inlineStr">
        <is>
          <t>VIP Concierge Lead</t>
        </is>
      </c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2026-10-15T13:47:28Z</dcterms:created>
  <dcterms:modified xsi:type="dcterms:W3CDTF">2026-10-18T14:35:39Z</dcterms:modified>
</cp:coreProperties>
</file>