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500" windowWidth="28800" windowHeight="16080" tabRatio="600" firstSheet="0" activeTab="0" autoFilterDateGrouping="1"/>
  </bookViews>
  <sheets>
    <sheet name="Instructions" sheetId="1" state="visible" r:id="rId1"/>
    <sheet name="Main Dashboard" sheetId="2" state="visible" r:id="rId2"/>
    <sheet name="Incident Log" sheetId="3" state="visible" r:id="rId3"/>
    <sheet name="Vulnerability Mgmt" sheetId="4" state="visible" r:id="rId4"/>
    <sheet name="GRC Dashboard" sheetId="5" state="visible" r:id="rId5"/>
    <sheet name="Network Security" sheetId="6" state="visible" r:id="rId6"/>
    <sheet name="Data Security" sheetId="7" state="visible" r:id="rId7"/>
    <sheet name="Endpoint Security" sheetId="8" state="visible" r:id="rId8"/>
    <sheet name="SOC Dashboard" sheetId="9" state="visible" r:id="rId9"/>
    <sheet name="Cloud Security" sheetId="10" state="visible" r:id="rId10"/>
    <sheet name="Info Security" sheetId="11" state="visible" r:id="rId11"/>
    <sheet name="App Security" sheetId="12" state="visible" r:id="rId12"/>
    <sheet name="Risk Register" sheetId="13" state="visible" r:id="rId13"/>
    <sheet name="KPI-KRI Dashboard" sheetId="14" state="visible" r:id="rId14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&quot;%&quot;"/>
    <numFmt numFmtId="166" formatCode="#,##0.0"/>
  </numFmts>
  <fonts count="64">
    <font>
      <name val="Calibri"/>
      <family val="2"/>
      <color theme="1"/>
      <sz val="11"/>
      <scheme val="minor"/>
    </font>
    <font>
      <name val="Calibri"/>
      <b val="1"/>
      <color rgb="FF00D4FF"/>
      <sz val="20"/>
    </font>
    <font>
      <name val="Calibri"/>
      <i val="1"/>
      <color rgb="FF90CAF9"/>
      <sz val="11"/>
    </font>
    <font>
      <name val="Calibri"/>
      <b val="1"/>
      <color rgb="FF64B5F6"/>
      <sz val="12"/>
    </font>
    <font>
      <name val="Calibri"/>
      <b val="1"/>
      <color rgb="FFFFFFFF"/>
      <sz val="10"/>
    </font>
    <font>
      <name val="Calibri"/>
      <b val="1"/>
      <color rgb="FF000000"/>
      <sz val="10"/>
    </font>
    <font>
      <name val="Calibri"/>
      <color rgb="FF000000"/>
      <sz val="10"/>
    </font>
    <font>
      <name val="Calibri"/>
      <b val="1"/>
      <color rgb="FF1565C0"/>
      <sz val="10"/>
    </font>
    <font>
      <name val="Calibri"/>
      <b val="1"/>
      <color rgb="FF00D4FF"/>
      <sz val="18"/>
    </font>
    <font>
      <name val="Calibri"/>
      <color rgb="FF90CAF9"/>
      <sz val="10"/>
    </font>
    <font>
      <name val="Calibri"/>
      <color rgb="FF80CBC4"/>
      <sz val="9"/>
    </font>
    <font>
      <name val="Calibri"/>
      <b val="1"/>
      <color rgb="FF64B5F6"/>
      <sz val="10"/>
    </font>
    <font>
      <name val="Calibri"/>
      <b val="1"/>
      <color rgb="FFFFFFFF"/>
      <sz val="8"/>
    </font>
    <font>
      <name val="Calibri"/>
      <b val="1"/>
      <color rgb="FFFFFFFF"/>
      <sz val="22"/>
    </font>
    <font>
      <name val="Calibri"/>
      <b val="1"/>
      <color rgb="FFFFFFFF"/>
      <sz val="9"/>
    </font>
    <font>
      <name val="Calibri"/>
      <color rgb="FF000000"/>
      <sz val="9"/>
    </font>
    <font>
      <name val="Calibri"/>
      <b val="1"/>
      <color rgb="FF64B5F6"/>
      <sz val="9"/>
    </font>
    <font>
      <name val="Calibri"/>
      <b val="1"/>
      <color rgb="FF000000"/>
      <sz val="9"/>
    </font>
    <font>
      <name val="Calibri"/>
      <b val="1"/>
      <color rgb="FFFF5252"/>
      <sz val="16"/>
    </font>
    <font>
      <name val="Calibri"/>
      <b val="1"/>
      <color rgb="FFE53935"/>
      <sz val="20"/>
    </font>
    <font>
      <name val="Calibri"/>
      <b val="1"/>
      <color rgb="FFE65100"/>
      <sz val="20"/>
    </font>
    <font>
      <name val="Calibri"/>
      <b val="1"/>
      <color rgb="FFB71C1C"/>
      <sz val="20"/>
    </font>
    <font>
      <name val="Calibri"/>
      <b val="1"/>
      <color rgb="FF2E7D32"/>
      <sz val="12"/>
    </font>
    <font>
      <name val="Calibri"/>
      <b val="1"/>
      <color rgb="FFE65100"/>
      <sz val="12"/>
    </font>
    <font>
      <name val="Calibri"/>
      <b val="1"/>
      <color rgb="FF1565C0"/>
      <sz val="9"/>
    </font>
    <font>
      <name val="Calibri"/>
      <b val="1"/>
      <color rgb="FFFF9800"/>
      <sz val="16"/>
    </font>
    <font>
      <name val="Calibri"/>
      <b val="1"/>
      <color rgb="FFE65100"/>
      <sz val="18"/>
    </font>
    <font>
      <name val="Calibri"/>
      <b val="1"/>
      <color rgb="FFB71C1C"/>
      <sz val="18"/>
    </font>
    <font>
      <name val="Calibri"/>
      <b val="1"/>
      <color rgb="FF2E7D32"/>
      <sz val="18"/>
    </font>
    <font>
      <name val="Calibri"/>
      <b val="1"/>
      <color rgb="FF4DB6AC"/>
      <sz val="16"/>
    </font>
    <font>
      <name val="Calibri"/>
      <b val="1"/>
      <color rgb="FF00897B"/>
      <sz val="22"/>
    </font>
    <font>
      <name val="Calibri"/>
      <b val="1"/>
      <color rgb="FF1565C0"/>
      <sz val="22"/>
    </font>
    <font>
      <name val="Calibri"/>
      <b val="1"/>
      <color rgb="FFB71C1C"/>
      <sz val="22"/>
    </font>
    <font>
      <name val="Calibri"/>
      <b val="1"/>
      <color rgb="FFA5D6A7"/>
      <sz val="10"/>
    </font>
    <font>
      <name val="Calibri"/>
      <b val="1"/>
      <color rgb="FF42A5F5"/>
      <sz val="16"/>
    </font>
    <font>
      <name val="Calibri"/>
      <b val="1"/>
      <color rgb="FF1565C0"/>
      <sz val="20"/>
    </font>
    <font>
      <name val="Calibri"/>
      <b val="1"/>
      <color rgb="FF90CAF9"/>
      <sz val="10"/>
    </font>
    <font>
      <name val="Calibri"/>
      <b val="1"/>
      <color rgb="FF26C6DA"/>
      <sz val="16"/>
    </font>
    <font>
      <name val="Calibri"/>
      <b val="1"/>
      <color rgb="FF00897B"/>
      <sz val="20"/>
    </font>
    <font>
      <name val="Calibri"/>
      <b val="1"/>
      <color rgb="FF80CBC4"/>
      <sz val="10"/>
    </font>
    <font>
      <name val="Calibri"/>
      <b val="1"/>
      <color rgb="FFCE93D8"/>
      <sz val="16"/>
    </font>
    <font>
      <name val="Calibri"/>
      <b val="1"/>
      <color rgb="FF6A1B9A"/>
      <sz val="20"/>
    </font>
    <font>
      <name val="Calibri"/>
      <b val="1"/>
      <color rgb="FFCE93D8"/>
      <sz val="10"/>
    </font>
    <font>
      <name val="Calibri"/>
      <b val="1"/>
      <color rgb="FF90A4AE"/>
      <sz val="16"/>
    </font>
    <font>
      <name val="Calibri"/>
      <b val="1"/>
      <color rgb="FF607D8B"/>
      <sz val="20"/>
    </font>
    <font>
      <name val="Calibri"/>
      <b val="1"/>
      <color rgb="FF2E7D32"/>
      <sz val="20"/>
    </font>
    <font>
      <name val="Calibri"/>
      <b val="1"/>
      <color rgb="FF90A4AE"/>
      <sz val="10"/>
    </font>
    <font>
      <name val="Calibri"/>
      <b val="1"/>
      <color rgb="FF607D8B"/>
      <sz val="9"/>
    </font>
    <font>
      <name val="Calibri"/>
      <b val="1"/>
      <color rgb="FF00BCD4"/>
      <sz val="16"/>
    </font>
    <font>
      <name val="Calibri"/>
      <b val="1"/>
      <color rgb="FF00BCD4"/>
      <sz val="20"/>
    </font>
    <font>
      <name val="Calibri"/>
      <b val="1"/>
      <color rgb="FF80DEEA"/>
      <sz val="10"/>
    </font>
    <font>
      <name val="Calibri"/>
      <b val="1"/>
      <color rgb="FF64B5F6"/>
      <sz val="16"/>
    </font>
    <font>
      <name val="Calibri"/>
      <b val="1"/>
      <color rgb="FF1E88E5"/>
      <sz val="20"/>
    </font>
    <font>
      <name val="Calibri"/>
      <b val="1"/>
      <color rgb="FF66BB6A"/>
      <sz val="16"/>
    </font>
    <font>
      <name val="Calibri"/>
      <color rgb="FFCE93D8"/>
      <sz val="9"/>
    </font>
    <font>
      <name val="Calibri"/>
      <b val="1"/>
      <color rgb="FF4A148C"/>
      <sz val="9"/>
    </font>
    <font>
      <name val="Calibri"/>
      <b val="1"/>
      <color rgb="FFFFD54F"/>
      <sz val="16"/>
    </font>
    <font>
      <name val="Calibri"/>
      <color rgb="FFFFD54F"/>
      <sz val="9"/>
    </font>
    <font>
      <name val="Calibri"/>
      <b val="1"/>
      <color rgb="FF2E7D32"/>
      <sz val="9"/>
    </font>
    <font>
      <name val="Calibri"/>
      <b val="1"/>
      <color rgb="FFFFCDD2"/>
      <sz val="10"/>
    </font>
    <font>
      <name val="Calibri"/>
      <b val="1"/>
      <color rgb="FFB71C1C"/>
      <sz val="9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42">
    <fill>
      <patternFill/>
    </fill>
    <fill>
      <patternFill patternType="gray125"/>
    </fill>
    <fill>
      <patternFill patternType="solid">
        <fgColor rgb="FF0D2137"/>
        <bgColor rgb="FF0D2137"/>
      </patternFill>
    </fill>
    <fill>
      <patternFill patternType="solid">
        <fgColor rgb="FF1A237E"/>
        <bgColor rgb="FF1A237E"/>
      </patternFill>
    </fill>
    <fill>
      <patternFill patternType="solid">
        <fgColor rgb="FF1565C0"/>
        <bgColor rgb="FF1565C0"/>
      </patternFill>
    </fill>
    <fill>
      <patternFill patternType="solid">
        <fgColor rgb="FFE3F2FD"/>
        <bgColor rgb="FFE3F2FD"/>
      </patternFill>
    </fill>
    <fill>
      <patternFill patternType="solid">
        <fgColor rgb="FFFFFFFF"/>
        <bgColor rgb="FFFFFFFF"/>
      </patternFill>
    </fill>
    <fill>
      <patternFill patternType="solid">
        <fgColor rgb="FFE8EAF6"/>
        <bgColor rgb="FFE8EAF6"/>
      </patternFill>
    </fill>
    <fill>
      <patternFill patternType="solid">
        <fgColor rgb="FFFAFAFA"/>
        <bgColor rgb="FFFAFAFA"/>
      </patternFill>
    </fill>
    <fill>
      <patternFill patternType="solid">
        <fgColor rgb="FFB71C1C"/>
        <bgColor rgb="FFB71C1C"/>
      </patternFill>
    </fill>
    <fill>
      <patternFill patternType="solid">
        <fgColor rgb="FFE65100"/>
        <bgColor rgb="FFE65100"/>
      </patternFill>
    </fill>
    <fill>
      <patternFill patternType="solid">
        <fgColor rgb="FFF9A825"/>
        <bgColor rgb="FFF9A825"/>
      </patternFill>
    </fill>
    <fill>
      <patternFill patternType="solid">
        <fgColor rgb="FF2E7D32"/>
        <bgColor rgb="FF2E7D32"/>
      </patternFill>
    </fill>
    <fill>
      <patternFill patternType="solid">
        <fgColor rgb="FF263238"/>
        <bgColor rgb="FF263238"/>
      </patternFill>
    </fill>
    <fill>
      <patternFill patternType="solid">
        <fgColor rgb="FFE53935"/>
        <bgColor rgb="FFE53935"/>
      </patternFill>
    </fill>
    <fill>
      <patternFill patternType="solid">
        <fgColor rgb="FF00897B"/>
        <bgColor rgb="FF00897B"/>
      </patternFill>
    </fill>
    <fill>
      <patternFill patternType="solid">
        <fgColor rgb="FF1E88E5"/>
        <bgColor rgb="FF1E88E5"/>
      </patternFill>
    </fill>
    <fill>
      <patternFill patternType="solid">
        <fgColor rgb="FFFFF9C4"/>
        <bgColor rgb="FFFFF9C4"/>
      </patternFill>
    </fill>
    <fill>
      <patternFill patternType="solid">
        <fgColor rgb="FFE8F5E9"/>
        <bgColor rgb="FFE8F5E9"/>
      </patternFill>
    </fill>
    <fill>
      <patternFill patternType="solid">
        <fgColor rgb="FFFFEBEE"/>
        <bgColor rgb="FFFFEBEE"/>
      </patternFill>
    </fill>
    <fill>
      <patternFill patternType="solid">
        <fgColor rgb="FFF3F8FF"/>
        <bgColor rgb="FFF3F8FF"/>
      </patternFill>
    </fill>
    <fill>
      <patternFill patternType="solid">
        <fgColor rgb="FFFFF8F8"/>
        <bgColor rgb="FFFFF8F8"/>
      </patternFill>
    </fill>
    <fill>
      <patternFill patternType="solid">
        <fgColor rgb="FFFFF3E0"/>
        <bgColor rgb="FFFFF3E0"/>
      </patternFill>
    </fill>
    <fill>
      <patternFill patternType="solid">
        <fgColor rgb="FF004D40"/>
        <bgColor rgb="FF004D40"/>
      </patternFill>
    </fill>
    <fill>
      <patternFill patternType="solid">
        <fgColor rgb="FFE0F2F1"/>
        <bgColor rgb="FFE0F2F1"/>
      </patternFill>
    </fill>
    <fill>
      <patternFill patternType="solid">
        <fgColor rgb="FFEBF5FB"/>
        <bgColor rgb="FFEBF5FB"/>
      </patternFill>
    </fill>
    <fill>
      <patternFill patternType="solid">
        <fgColor rgb="FF37474F"/>
        <bgColor rgb="FF37474F"/>
      </patternFill>
    </fill>
    <fill>
      <patternFill patternType="solid">
        <fgColor rgb="FFECEFF1"/>
        <bgColor rgb="FFECEFF1"/>
      </patternFill>
    </fill>
    <fill>
      <patternFill patternType="solid">
        <fgColor rgb="FF00695C"/>
        <bgColor rgb="FF00695C"/>
      </patternFill>
    </fill>
    <fill>
      <patternFill patternType="solid">
        <fgColor rgb="FFE0F7FA"/>
        <bgColor rgb="FFE0F7FA"/>
      </patternFill>
    </fill>
    <fill>
      <patternFill patternType="solid">
        <fgColor rgb="FF1A0038"/>
        <bgColor rgb="FF1A0038"/>
      </patternFill>
    </fill>
    <fill>
      <patternFill patternType="solid">
        <fgColor rgb="FF6A1B9A"/>
        <bgColor rgb="FF6A1B9A"/>
      </patternFill>
    </fill>
    <fill>
      <patternFill patternType="solid">
        <fgColor rgb="FFF3E5F5"/>
        <bgColor rgb="FFF3E5F5"/>
      </patternFill>
    </fill>
    <fill>
      <patternFill patternType="solid">
        <fgColor rgb="FF162029"/>
        <bgColor rgb="FF162029"/>
      </patternFill>
    </fill>
    <fill>
      <patternFill patternType="solid">
        <fgColor rgb="FF006064"/>
        <bgColor rgb="FF006064"/>
      </patternFill>
    </fill>
    <fill>
      <patternFill patternType="solid">
        <fgColor rgb="FF00838F"/>
        <bgColor rgb="FF00838F"/>
      </patternFill>
    </fill>
    <fill>
      <patternFill patternType="solid">
        <fgColor rgb="FF1B5E20"/>
        <bgColor rgb="FF1B5E20"/>
      </patternFill>
    </fill>
    <fill>
      <patternFill patternType="solid">
        <fgColor rgb="FF4A148C"/>
        <bgColor rgb="FF4A148C"/>
      </patternFill>
    </fill>
    <fill>
      <patternFill patternType="solid">
        <fgColor rgb="FF1A1A00"/>
        <bgColor rgb="FF1A1A00"/>
      </patternFill>
    </fill>
    <fill>
      <patternFill patternType="solid">
        <fgColor rgb="FFF1F8E9"/>
        <bgColor rgb="FFF1F8E9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139">
    <xf numFmtId="0" fontId="0" fillId="0" borderId="0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center"/>
    </xf>
    <xf numFmtId="0" fontId="7" fillId="7" borderId="1" pivotButton="0" quotePrefix="0" xfId="0"/>
    <xf numFmtId="0" fontId="4" fillId="9" borderId="1" applyAlignment="1" pivotButton="0" quotePrefix="0" xfId="0">
      <alignment horizontal="center" vertical="center"/>
    </xf>
    <xf numFmtId="0" fontId="4" fillId="10" borderId="1" applyAlignment="1" pivotButton="0" quotePrefix="0" xfId="0">
      <alignment horizontal="center" vertical="center"/>
    </xf>
    <xf numFmtId="0" fontId="4" fillId="11" borderId="1" applyAlignment="1" pivotButton="0" quotePrefix="0" xfId="0">
      <alignment horizontal="center" vertical="center"/>
    </xf>
    <xf numFmtId="0" fontId="4" fillId="12" borderId="1" applyAlignment="1" pivotButton="0" quotePrefix="0" xfId="0">
      <alignment horizontal="center" vertical="center"/>
    </xf>
    <xf numFmtId="0" fontId="14" fillId="4" borderId="1" applyAlignment="1" pivotButton="0" quotePrefix="0" xfId="0">
      <alignment horizontal="center" vertical="center"/>
    </xf>
    <xf numFmtId="0" fontId="15" fillId="17" borderId="1" applyAlignment="1" pivotButton="0" quotePrefix="0" xfId="0">
      <alignment horizontal="center" vertical="center"/>
    </xf>
    <xf numFmtId="0" fontId="15" fillId="18" borderId="1" applyAlignment="1" pivotButton="0" quotePrefix="0" xfId="0">
      <alignment horizontal="center" vertical="center"/>
    </xf>
    <xf numFmtId="0" fontId="15" fillId="19" borderId="1" applyAlignment="1" pivotButton="0" quotePrefix="0" xfId="0">
      <alignment horizontal="center" vertical="center"/>
    </xf>
    <xf numFmtId="0" fontId="17" fillId="0" borderId="0" pivotButton="0" quotePrefix="0" xfId="0"/>
    <xf numFmtId="0" fontId="15" fillId="0" borderId="0" pivotButton="0" quotePrefix="0" xfId="0"/>
    <xf numFmtId="0" fontId="5" fillId="0" borderId="0" pivotButton="0" quotePrefix="0" xfId="0"/>
    <xf numFmtId="164" fontId="22" fillId="0" borderId="0" pivotButton="0" quotePrefix="0" xfId="0"/>
    <xf numFmtId="0" fontId="22" fillId="0" borderId="0" pivotButton="0" quotePrefix="0" xfId="0"/>
    <xf numFmtId="0" fontId="23" fillId="0" borderId="0" pivotButton="0" quotePrefix="0" xfId="0"/>
    <xf numFmtId="0" fontId="14" fillId="9" borderId="1" applyAlignment="1" pivotButton="0" quotePrefix="0" xfId="0">
      <alignment horizontal="center" vertical="center" wrapText="1"/>
    </xf>
    <xf numFmtId="0" fontId="24" fillId="20" borderId="1" applyAlignment="1" pivotButton="0" quotePrefix="0" xfId="0">
      <alignment horizontal="center" vertical="center"/>
    </xf>
    <xf numFmtId="0" fontId="15" fillId="6" borderId="1" applyAlignment="1" pivotButton="0" quotePrefix="0" xfId="0">
      <alignment horizontal="left" vertical="center" wrapText="1"/>
    </xf>
    <xf numFmtId="0" fontId="15" fillId="21" borderId="1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center"/>
    </xf>
    <xf numFmtId="0" fontId="17" fillId="0" borderId="0" applyAlignment="1" pivotButton="0" quotePrefix="0" xfId="0">
      <alignment horizontal="center"/>
    </xf>
    <xf numFmtId="164" fontId="15" fillId="0" borderId="0" applyAlignment="1" pivotButton="0" quotePrefix="0" xfId="0">
      <alignment horizontal="center"/>
    </xf>
    <xf numFmtId="0" fontId="14" fillId="10" borderId="1" applyAlignment="1" pivotButton="0" quotePrefix="0" xfId="0">
      <alignment horizontal="center" vertical="center" wrapText="1"/>
    </xf>
    <xf numFmtId="0" fontId="15" fillId="6" borderId="1" applyAlignment="1" pivotButton="0" quotePrefix="0" xfId="0">
      <alignment horizontal="left" vertical="center"/>
    </xf>
    <xf numFmtId="0" fontId="15" fillId="6" borderId="1" applyAlignment="1" pivotButton="0" quotePrefix="0" xfId="0">
      <alignment horizontal="center" vertical="center"/>
    </xf>
    <xf numFmtId="0" fontId="15" fillId="22" borderId="1" applyAlignment="1" pivotButton="0" quotePrefix="0" xfId="0">
      <alignment horizontal="left" vertical="center"/>
    </xf>
    <xf numFmtId="0" fontId="15" fillId="22" borderId="1" applyAlignment="1" pivotButton="0" quotePrefix="0" xfId="0">
      <alignment horizontal="center" vertical="center"/>
    </xf>
    <xf numFmtId="0" fontId="15" fillId="22" borderId="1" applyAlignment="1" pivotButton="0" quotePrefix="0" xfId="0">
      <alignment horizontal="left" vertical="center" wrapText="1"/>
    </xf>
    <xf numFmtId="1" fontId="0" fillId="0" borderId="0" pivotButton="0" quotePrefix="0" xfId="0"/>
    <xf numFmtId="0" fontId="14" fillId="15" borderId="1" applyAlignment="1" pivotButton="0" quotePrefix="0" xfId="0">
      <alignment horizontal="center" vertical="center" wrapText="1"/>
    </xf>
    <xf numFmtId="0" fontId="15" fillId="24" borderId="1" applyAlignment="1" pivotButton="0" quotePrefix="0" xfId="0">
      <alignment horizontal="left" vertical="center" wrapText="1"/>
    </xf>
    <xf numFmtId="0" fontId="14" fillId="4" borderId="1" applyAlignment="1" pivotButton="0" quotePrefix="0" xfId="0">
      <alignment horizontal="center" vertical="center" wrapText="1"/>
    </xf>
    <xf numFmtId="0" fontId="15" fillId="25" borderId="1" applyAlignment="1" pivotButton="0" quotePrefix="0" xfId="0">
      <alignment horizontal="left" vertical="center"/>
    </xf>
    <xf numFmtId="0" fontId="15" fillId="25" borderId="1" applyAlignment="1" pivotButton="0" quotePrefix="0" xfId="0">
      <alignment horizontal="center" vertical="center"/>
    </xf>
    <xf numFmtId="0" fontId="14" fillId="26" borderId="1" applyAlignment="1" pivotButton="0" quotePrefix="0" xfId="0">
      <alignment horizontal="center" vertical="center" wrapText="1"/>
    </xf>
    <xf numFmtId="0" fontId="15" fillId="27" borderId="1" applyAlignment="1" pivotButton="0" quotePrefix="0" xfId="0">
      <alignment horizontal="left" vertical="center" wrapText="1"/>
    </xf>
    <xf numFmtId="0" fontId="14" fillId="28" borderId="1" applyAlignment="1" pivotButton="0" quotePrefix="0" xfId="0">
      <alignment horizontal="center" vertical="center" wrapText="1"/>
    </xf>
    <xf numFmtId="0" fontId="15" fillId="24" borderId="1" applyAlignment="1" pivotButton="0" quotePrefix="0" xfId="0">
      <alignment horizontal="left" vertical="center"/>
    </xf>
    <xf numFmtId="0" fontId="15" fillId="24" borderId="1" applyAlignment="1" pivotButton="0" quotePrefix="0" xfId="0">
      <alignment horizontal="center" vertical="center"/>
    </xf>
    <xf numFmtId="0" fontId="15" fillId="29" borderId="1" applyAlignment="1" pivotButton="0" quotePrefix="0" xfId="0">
      <alignment horizontal="left" vertical="center" wrapText="1"/>
    </xf>
    <xf numFmtId="164" fontId="0" fillId="0" borderId="0" pivotButton="0" quotePrefix="0" xfId="0"/>
    <xf numFmtId="0" fontId="14" fillId="31" borderId="1" applyAlignment="1" pivotButton="0" quotePrefix="0" xfId="0">
      <alignment horizontal="center" vertical="center" wrapText="1"/>
    </xf>
    <xf numFmtId="0" fontId="15" fillId="32" borderId="1" applyAlignment="1" pivotButton="0" quotePrefix="0" xfId="0">
      <alignment horizontal="left" vertical="center" wrapText="1"/>
    </xf>
    <xf numFmtId="0" fontId="47" fillId="27" borderId="0" pivotButton="0" quotePrefix="0" xfId="0"/>
    <xf numFmtId="0" fontId="14" fillId="35" borderId="1" applyAlignment="1" pivotButton="0" quotePrefix="0" xfId="0">
      <alignment horizontal="center" vertical="center" wrapText="1"/>
    </xf>
    <xf numFmtId="0" fontId="14" fillId="16" borderId="1" applyAlignment="1" pivotButton="0" quotePrefix="0" xfId="0">
      <alignment horizontal="center" vertical="center" wrapText="1"/>
    </xf>
    <xf numFmtId="0" fontId="15" fillId="5" borderId="1" applyAlignment="1" pivotButton="0" quotePrefix="0" xfId="0">
      <alignment horizontal="left" vertical="center" wrapText="1"/>
    </xf>
    <xf numFmtId="0" fontId="14" fillId="12" borderId="1" applyAlignment="1" pivotButton="0" quotePrefix="0" xfId="0">
      <alignment horizontal="center" vertical="center" wrapText="1"/>
    </xf>
    <xf numFmtId="0" fontId="15" fillId="18" borderId="1" applyAlignment="1" pivotButton="0" quotePrefix="0" xfId="0">
      <alignment horizontal="left" vertical="center" wrapText="1"/>
    </xf>
    <xf numFmtId="0" fontId="14" fillId="37" borderId="1" applyAlignment="1" pivotButton="0" quotePrefix="0" xfId="0">
      <alignment horizontal="center" vertical="center" wrapText="1"/>
    </xf>
    <xf numFmtId="0" fontId="55" fillId="32" borderId="1" applyAlignment="1" pivotButton="0" quotePrefix="0" xfId="0">
      <alignment horizontal="center" vertical="center"/>
    </xf>
    <xf numFmtId="0" fontId="15" fillId="6" borderId="1" applyAlignment="1" pivotButton="0" quotePrefix="0" xfId="0">
      <alignment horizontal="center" vertical="center" wrapText="1"/>
    </xf>
    <xf numFmtId="0" fontId="17" fillId="6" borderId="1" applyAlignment="1" pivotButton="0" quotePrefix="0" xfId="0">
      <alignment horizontal="center" vertical="center"/>
    </xf>
    <xf numFmtId="0" fontId="15" fillId="32" borderId="1" applyAlignment="1" pivotButton="0" quotePrefix="0" xfId="0">
      <alignment horizontal="center" vertical="center" wrapText="1"/>
    </xf>
    <xf numFmtId="0" fontId="17" fillId="32" borderId="1" applyAlignment="1" pivotButton="0" quotePrefix="0" xfId="0">
      <alignment horizontal="center" vertical="center"/>
    </xf>
    <xf numFmtId="0" fontId="17" fillId="0" borderId="1" applyAlignment="1" pivotButton="0" quotePrefix="0" xfId="0">
      <alignment horizontal="left" vertical="center"/>
    </xf>
    <xf numFmtId="0" fontId="58" fillId="0" borderId="1" applyAlignment="1" pivotButton="0" quotePrefix="0" xfId="0">
      <alignment horizontal="center"/>
    </xf>
    <xf numFmtId="0" fontId="17" fillId="0" borderId="1" applyAlignment="1" pivotButton="0" quotePrefix="0" xfId="0">
      <alignment horizontal="center" vertical="center"/>
    </xf>
    <xf numFmtId="0" fontId="15" fillId="39" borderId="1" applyAlignment="1" pivotButton="0" quotePrefix="0" xfId="0">
      <alignment horizontal="center" vertical="center"/>
    </xf>
    <xf numFmtId="0" fontId="60" fillId="0" borderId="1" applyAlignment="1" pivotButton="0" quotePrefix="0" xfId="0">
      <alignment horizontal="center"/>
    </xf>
    <xf numFmtId="0" fontId="3" fillId="2" borderId="0" applyAlignment="1" pivotButton="0" quotePrefix="0" xfId="0">
      <alignment horizontal="left" vertical="center"/>
    </xf>
    <xf numFmtId="0" fontId="0" fillId="0" borderId="0" pivotButton="0" quotePrefix="0" xfId="0"/>
    <xf numFmtId="0" fontId="6" fillId="8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11" fillId="2" borderId="0" applyAlignment="1" pivotButton="0" quotePrefix="0" xfId="0">
      <alignment horizontal="left" vertical="center"/>
    </xf>
    <xf numFmtId="0" fontId="12" fillId="16" borderId="0" applyAlignment="1" pivotButton="0" quotePrefix="0" xfId="0">
      <alignment horizontal="center" vertical="center" wrapText="1"/>
    </xf>
    <xf numFmtId="0" fontId="12" fillId="14" borderId="0" applyAlignment="1" pivotButton="0" quotePrefix="0" xfId="0">
      <alignment horizontal="center" vertical="center" wrapText="1"/>
    </xf>
    <xf numFmtId="0" fontId="12" fillId="9" borderId="0" applyAlignment="1" pivotButton="0" quotePrefix="0" xfId="0">
      <alignment horizontal="center" vertical="center" wrapText="1"/>
    </xf>
    <xf numFmtId="0" fontId="12" fillId="10" borderId="0" applyAlignment="1" pivotButton="0" quotePrefix="0" xfId="0">
      <alignment horizontal="center" vertical="center" wrapText="1"/>
    </xf>
    <xf numFmtId="0" fontId="10" fillId="13" borderId="0" applyAlignment="1" pivotButton="0" quotePrefix="0" xfId="0">
      <alignment horizontal="center" vertical="center"/>
    </xf>
    <xf numFmtId="0" fontId="9" fillId="3" borderId="0" applyAlignment="1" pivotButton="0" quotePrefix="0" xfId="0">
      <alignment horizontal="center" vertical="center"/>
    </xf>
    <xf numFmtId="1" fontId="13" fillId="16" borderId="0" applyAlignment="1" pivotButton="0" quotePrefix="0" xfId="0">
      <alignment horizontal="center" vertical="center"/>
    </xf>
    <xf numFmtId="0" fontId="16" fillId="2" borderId="0" applyAlignment="1" pivotButton="0" quotePrefix="0" xfId="0">
      <alignment horizontal="left" vertical="center"/>
    </xf>
    <xf numFmtId="0" fontId="12" fillId="15" borderId="0" applyAlignment="1" pivotButton="0" quotePrefix="0" xfId="0">
      <alignment horizontal="center" vertical="center" wrapText="1"/>
    </xf>
    <xf numFmtId="1" fontId="13" fillId="10" borderId="0" applyAlignment="1" pivotButton="0" quotePrefix="0" xfId="0">
      <alignment horizontal="center" vertical="center"/>
    </xf>
    <xf numFmtId="1" fontId="13" fillId="14" borderId="0" applyAlignment="1" pivotButton="0" quotePrefix="0" xfId="0">
      <alignment horizontal="center" vertical="center"/>
    </xf>
    <xf numFmtId="1" fontId="13" fillId="9" borderId="0" applyAlignment="1" pivotButton="0" quotePrefix="0" xfId="0">
      <alignment horizontal="center" vertical="center"/>
    </xf>
    <xf numFmtId="1" fontId="13" fillId="15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0" fontId="5" fillId="0" borderId="0" pivotButton="0" quotePrefix="0" xfId="0"/>
    <xf numFmtId="1" fontId="20" fillId="0" borderId="0" pivotButton="0" quotePrefix="0" xfId="0"/>
    <xf numFmtId="1" fontId="19" fillId="0" borderId="0" pivotButton="0" quotePrefix="0" xfId="0"/>
    <xf numFmtId="0" fontId="18" fillId="2" borderId="0" applyAlignment="1" pivotButton="0" quotePrefix="0" xfId="0">
      <alignment horizontal="center" vertical="center"/>
    </xf>
    <xf numFmtId="1" fontId="21" fillId="0" borderId="0" pivotButton="0" quotePrefix="0" xfId="0"/>
    <xf numFmtId="0" fontId="26" fillId="0" borderId="0" pivotButton="0" quotePrefix="0" xfId="0"/>
    <xf numFmtId="0" fontId="27" fillId="0" borderId="0" pivotButton="0" quotePrefix="0" xfId="0"/>
    <xf numFmtId="0" fontId="28" fillId="0" borderId="0" pivotButton="0" quotePrefix="0" xfId="0"/>
    <xf numFmtId="0" fontId="25" fillId="2" borderId="0" applyAlignment="1" pivotButton="0" quotePrefix="0" xfId="0">
      <alignment horizontal="center" vertical="center"/>
    </xf>
    <xf numFmtId="1" fontId="30" fillId="0" borderId="0" pivotButton="0" quotePrefix="0" xfId="0"/>
    <xf numFmtId="0" fontId="32" fillId="0" borderId="0" pivotButton="0" quotePrefix="0" xfId="0"/>
    <xf numFmtId="0" fontId="29" fillId="2" borderId="0" applyAlignment="1" pivotButton="0" quotePrefix="0" xfId="0">
      <alignment horizontal="center" vertical="center"/>
    </xf>
    <xf numFmtId="0" fontId="33" fillId="23" borderId="0" applyAlignment="1" pivotButton="0" quotePrefix="0" xfId="0">
      <alignment horizontal="left" vertical="center"/>
    </xf>
    <xf numFmtId="0" fontId="31" fillId="0" borderId="0" pivotButton="0" quotePrefix="0" xfId="0"/>
    <xf numFmtId="0" fontId="35" fillId="0" borderId="0" pivotButton="0" quotePrefix="0" xfId="0"/>
    <xf numFmtId="0" fontId="20" fillId="0" borderId="0" pivotButton="0" quotePrefix="0" xfId="0"/>
    <xf numFmtId="0" fontId="34" fillId="2" borderId="0" applyAlignment="1" pivotButton="0" quotePrefix="0" xfId="0">
      <alignment horizontal="center" vertical="center"/>
    </xf>
    <xf numFmtId="0" fontId="36" fillId="2" borderId="0" applyAlignment="1" pivotButton="0" quotePrefix="0" xfId="0">
      <alignment horizontal="left" vertical="center"/>
    </xf>
    <xf numFmtId="0" fontId="21" fillId="0" borderId="0" pivotButton="0" quotePrefix="0" xfId="0"/>
    <xf numFmtId="0" fontId="38" fillId="0" borderId="0" pivotButton="0" quotePrefix="0" xfId="0"/>
    <xf numFmtId="0" fontId="37" fillId="2" borderId="0" applyAlignment="1" pivotButton="0" quotePrefix="0" xfId="0">
      <alignment horizontal="center" vertical="center"/>
    </xf>
    <xf numFmtId="0" fontId="39" fillId="23" borderId="0" applyAlignment="1" pivotButton="0" quotePrefix="0" xfId="0">
      <alignment horizontal="left" vertical="center"/>
    </xf>
    <xf numFmtId="0" fontId="41" fillId="0" borderId="0" pivotButton="0" quotePrefix="0" xfId="0"/>
    <xf numFmtId="0" fontId="40" fillId="2" borderId="0" applyAlignment="1" pivotButton="0" quotePrefix="0" xfId="0">
      <alignment horizontal="center" vertical="center"/>
    </xf>
    <xf numFmtId="0" fontId="42" fillId="30" borderId="0" applyAlignment="1" pivotButton="0" quotePrefix="0" xfId="0">
      <alignment horizontal="left" vertical="center"/>
    </xf>
    <xf numFmtId="0" fontId="44" fillId="0" borderId="0" pivotButton="0" quotePrefix="0" xfId="0"/>
    <xf numFmtId="164" fontId="45" fillId="0" borderId="0" pivotButton="0" quotePrefix="0" xfId="0"/>
    <xf numFmtId="0" fontId="43" fillId="2" borderId="0" applyAlignment="1" pivotButton="0" quotePrefix="0" xfId="0">
      <alignment horizontal="center" vertical="center"/>
    </xf>
    <xf numFmtId="0" fontId="46" fillId="33" borderId="0" applyAlignment="1" pivotButton="0" quotePrefix="0" xfId="0">
      <alignment horizontal="left" vertical="center"/>
    </xf>
    <xf numFmtId="0" fontId="49" fillId="0" borderId="0" pivotButton="0" quotePrefix="0" xfId="0"/>
    <xf numFmtId="0" fontId="48" fillId="2" borderId="0" applyAlignment="1" pivotButton="0" quotePrefix="0" xfId="0">
      <alignment horizontal="center" vertical="center"/>
    </xf>
    <xf numFmtId="0" fontId="50" fillId="34" borderId="0" applyAlignment="1" pivotButton="0" quotePrefix="0" xfId="0">
      <alignment horizontal="left" vertical="center"/>
    </xf>
    <xf numFmtId="1" fontId="52" fillId="0" borderId="0" pivotButton="0" quotePrefix="0" xfId="0"/>
    <xf numFmtId="0" fontId="51" fillId="2" borderId="0" applyAlignment="1" pivotButton="0" quotePrefix="0" xfId="0">
      <alignment horizontal="center" vertical="center"/>
    </xf>
    <xf numFmtId="0" fontId="45" fillId="0" borderId="0" pivotButton="0" quotePrefix="0" xfId="0"/>
    <xf numFmtId="0" fontId="53" fillId="2" borderId="0" applyAlignment="1" pivotButton="0" quotePrefix="0" xfId="0">
      <alignment horizontal="center" vertical="center"/>
    </xf>
    <xf numFmtId="0" fontId="33" fillId="36" borderId="0" applyAlignment="1" pivotButton="0" quotePrefix="0" xfId="0">
      <alignment horizontal="left" vertical="center"/>
    </xf>
    <xf numFmtId="164" fontId="20" fillId="0" borderId="0" pivotButton="0" quotePrefix="0" xfId="0"/>
    <xf numFmtId="0" fontId="54" fillId="30" borderId="0" applyAlignment="1" pivotButton="0" quotePrefix="0" xfId="0">
      <alignment horizontal="center" vertical="center"/>
    </xf>
    <xf numFmtId="0" fontId="57" fillId="38" borderId="0" applyAlignment="1" pivotButton="0" quotePrefix="0" xfId="0">
      <alignment horizontal="center" vertical="center"/>
    </xf>
    <xf numFmtId="0" fontId="59" fillId="9" borderId="0" applyAlignment="1" pivotButton="0" quotePrefix="0" xfId="0">
      <alignment horizontal="left" vertical="center"/>
    </xf>
    <xf numFmtId="0" fontId="56" fillId="2" borderId="0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61" fillId="0" borderId="0" pivotButton="0" quotePrefix="0" xfId="0"/>
    <xf numFmtId="0" fontId="62" fillId="40" borderId="6" applyAlignment="1" pivotButton="0" quotePrefix="0" xfId="0">
      <alignment horizontal="center" vertical="center"/>
    </xf>
    <xf numFmtId="0" fontId="63" fillId="41" borderId="6" applyAlignment="1" pivotButton="0" quotePrefix="0" xfId="0">
      <alignment horizontal="center" vertical="center"/>
    </xf>
    <xf numFmtId="165" fontId="62" fillId="41" borderId="6" applyAlignment="1" pivotButton="0" quotePrefix="0" xfId="0">
      <alignment horizontal="right" vertical="center"/>
    </xf>
    <xf numFmtId="0" fontId="63" fillId="41" borderId="6" applyAlignment="1" pivotButton="0" quotePrefix="0" xfId="0">
      <alignment horizontal="left" vertical="center"/>
    </xf>
    <xf numFmtId="164" fontId="62" fillId="41" borderId="6" applyAlignment="1" pivotButton="0" quotePrefix="0" xfId="0">
      <alignment horizontal="right" vertical="center"/>
    </xf>
    <xf numFmtId="3" fontId="62" fillId="41" borderId="6" applyAlignment="1" pivotButton="0" quotePrefix="0" xfId="0">
      <alignment horizontal="right" vertical="center"/>
    </xf>
    <xf numFmtId="166" fontId="62" fillId="41" borderId="6" applyAlignment="1" pivotButton="0" quotePrefix="0" xfId="0">
      <alignment horizontal="right" vertical="center"/>
    </xf>
  </cellXfs>
  <cellStyles count="1">
    <cellStyle name="Normal" xfId="0" builtinId="0"/>
  </cellStyles>
  <dxfs count="57">
    <dxf>
      <font>
        <name val="Calibri"/>
        <b val="1"/>
        <color rgb="FFB71C1C"/>
      </font>
      <fill>
        <patternFill patternType="solid">
          <fgColor rgb="FFFFCDD2"/>
          <bgColor rgb="FFFFCDD2"/>
        </patternFill>
      </fill>
    </dxf>
    <dxf>
      <font>
        <name val="Calibri"/>
        <b val="1"/>
        <color rgb="FF856404"/>
      </font>
      <fill>
        <patternFill patternType="solid">
          <fgColor rgb="FFFFF9C4"/>
          <bgColor rgb="FFFFF9C4"/>
        </patternFill>
      </fill>
    </dxf>
    <dxf>
      <font>
        <name val="Calibri"/>
        <b val="1"/>
        <color rgb="FF2E7D32"/>
      </font>
      <fill>
        <patternFill patternType="solid">
          <fgColor rgb="FFE8F5E9"/>
          <bgColor rgb="FFE8F5E9"/>
        </patternFill>
      </fill>
    </dxf>
    <dxf>
      <font>
        <name val="Calibri"/>
        <b val="1"/>
        <color rgb="FFB71C1C"/>
      </font>
      <fill>
        <patternFill patternType="solid">
          <fgColor rgb="FFFFCDD2"/>
          <bgColor rgb="FFFFCDD2"/>
        </patternFill>
      </fill>
    </dxf>
    <dxf>
      <font>
        <name val="Calibri"/>
        <b val="1"/>
        <color rgb="FF856404"/>
      </font>
      <fill>
        <patternFill patternType="solid">
          <fgColor rgb="FFFFF9C4"/>
          <bgColor rgb="FFFFF9C4"/>
        </patternFill>
      </fill>
    </dxf>
    <dxf>
      <font>
        <name val="Calibri"/>
        <b val="1"/>
        <color rgb="FF2E7D32"/>
      </font>
      <fill>
        <patternFill patternType="solid">
          <fgColor rgb="FFE8F5E9"/>
          <bgColor rgb="FFE8F5E9"/>
        </patternFill>
      </fill>
    </dxf>
    <dxf>
      <font>
        <name val="Calibri"/>
        <b val="1"/>
        <color rgb="FF2E7D32"/>
      </font>
      <fill>
        <patternFill patternType="solid">
          <fgColor rgb="FFE8F5E9"/>
          <bgColor rgb="FFE8F5E9"/>
        </patternFill>
      </fill>
    </dxf>
    <dxf>
      <font>
        <name val="Calibri"/>
        <b val="1"/>
        <color rgb="FF856404"/>
      </font>
      <fill>
        <patternFill patternType="solid">
          <fgColor rgb="FFFFF9C4"/>
          <bgColor rgb="FFFFF9C4"/>
        </patternFill>
      </fill>
    </dxf>
    <dxf>
      <font>
        <name val="Calibri"/>
        <b val="1"/>
        <color rgb="FFE65100"/>
      </font>
      <fill>
        <patternFill patternType="solid">
          <fgColor rgb="FFFFE0B2"/>
          <bgColor rgb="FFFFE0B2"/>
        </patternFill>
      </fill>
    </dxf>
    <dxf>
      <font>
        <name val="Calibri"/>
        <b val="1"/>
        <color rgb="FFB71C1C"/>
      </font>
      <fill>
        <patternFill patternType="solid">
          <fgColor rgb="FFFFCDD2"/>
          <bgColor rgb="FFFFCDD2"/>
        </patternFill>
      </fill>
    </dxf>
    <dxf>
      <font>
        <name val="Calibri"/>
        <b val="1"/>
        <color rgb="FF2E7D32"/>
      </font>
      <fill>
        <patternFill patternType="solid">
          <fgColor rgb="FFE8F5E9"/>
          <bgColor rgb="FFE8F5E9"/>
        </patternFill>
      </fill>
    </dxf>
    <dxf>
      <font>
        <name val="Calibri"/>
        <b val="1"/>
        <color rgb="FFB71C1C"/>
      </font>
      <fill>
        <patternFill patternType="solid">
          <fgColor rgb="FFFFCDD2"/>
          <bgColor rgb="FFFFCDD2"/>
        </patternFill>
      </fill>
    </dxf>
    <dxf>
      <fill>
        <patternFill patternType="solid">
          <fgColor rgb="FFFFE0B2"/>
          <bgColor rgb="FFFFE0B2"/>
        </patternFill>
      </fill>
    </dxf>
    <dxf>
      <fill>
        <patternFill patternType="solid">
          <fgColor rgb="FFFFCDD2"/>
          <bgColor rgb="FFFFCDD2"/>
        </patternFill>
      </fill>
    </dxf>
    <dxf>
      <fill>
        <patternFill patternType="solid">
          <fgColor rgb="FFE8F5E9"/>
          <bgColor rgb="FFE8F5E9"/>
        </patternFill>
      </fill>
    </dxf>
    <dxf>
      <font>
        <name val="Calibri"/>
        <b val="1"/>
        <color rgb="FFB71C1C"/>
      </font>
      <fill>
        <patternFill patternType="solid">
          <fgColor rgb="FFFFCDD2"/>
          <bgColor rgb="FFFFCDD2"/>
        </patternFill>
      </fill>
    </dxf>
    <dxf>
      <fill>
        <patternFill patternType="solid">
          <fgColor rgb="FFFFF9C4"/>
          <bgColor rgb="FFFFF9C4"/>
        </patternFill>
      </fill>
    </dxf>
    <dxf>
      <font>
        <name val="Calibri"/>
        <b val="1"/>
        <color rgb="FFB71C1C"/>
      </font>
      <fill>
        <patternFill patternType="solid">
          <fgColor rgb="FFFFCDD2"/>
          <bgColor rgb="FFFFCDD2"/>
        </patternFill>
      </fill>
    </dxf>
    <dxf>
      <font>
        <name val="Calibri"/>
        <b val="1"/>
        <color rgb="FF2E7D32"/>
      </font>
      <fill>
        <patternFill patternType="solid">
          <fgColor rgb="FFE8F5E9"/>
          <bgColor rgb="FFE8F5E9"/>
        </patternFill>
      </fill>
    </dxf>
    <dxf>
      <fill>
        <patternFill patternType="solid">
          <fgColor rgb="FFFFCDD2"/>
          <bgColor rgb="FFFFCDD2"/>
        </patternFill>
      </fill>
    </dxf>
    <dxf>
      <fill>
        <patternFill patternType="solid">
          <fgColor rgb="FFE8F5E9"/>
          <bgColor rgb="FFE8F5E9"/>
        </patternFill>
      </fill>
    </dxf>
    <dxf>
      <fill>
        <patternFill patternType="solid">
          <fgColor rgb="FFFFCDD2"/>
          <bgColor rgb="FFFFCDD2"/>
        </patternFill>
      </fill>
    </dxf>
    <dxf>
      <fill>
        <patternFill patternType="solid">
          <fgColor rgb="FFFFE0B2"/>
          <bgColor rgb="FFFFE0B2"/>
        </patternFill>
      </fill>
    </dxf>
    <dxf>
      <font>
        <name val="Calibri"/>
        <b val="1"/>
        <color rgb="FFB71C1C"/>
      </font>
      <fill>
        <patternFill patternType="solid">
          <fgColor rgb="FFFFCDD2"/>
          <bgColor rgb="FFFFCDD2"/>
        </patternFill>
      </fill>
    </dxf>
    <dxf>
      <fill>
        <patternFill patternType="solid">
          <fgColor rgb="FFE8F5E9"/>
          <bgColor rgb="FFE8F5E9"/>
        </patternFill>
      </fill>
    </dxf>
    <dxf>
      <fill>
        <patternFill patternType="solid">
          <fgColor rgb="FFFFE0B2"/>
          <bgColor rgb="FFFFE0B2"/>
        </patternFill>
      </fill>
    </dxf>
    <dxf>
      <fill>
        <patternFill patternType="solid">
          <fgColor rgb="FFE8F5E9"/>
          <bgColor rgb="FFE8F5E9"/>
        </patternFill>
      </fill>
    </dxf>
    <dxf>
      <fill>
        <patternFill patternType="solid">
          <fgColor rgb="FFFFCDD2"/>
          <bgColor rgb="FFFFCDD2"/>
        </patternFill>
      </fill>
    </dxf>
    <dxf>
      <fill>
        <patternFill patternType="solid">
          <fgColor rgb="FFFFCDD2"/>
          <bgColor rgb="FFFFCDD2"/>
        </patternFill>
      </fill>
    </dxf>
    <dxf>
      <fill>
        <patternFill patternType="solid">
          <fgColor rgb="FFFFCDD2"/>
          <bgColor rgb="FFFFCDD2"/>
        </patternFill>
      </fill>
    </dxf>
    <dxf>
      <fill>
        <patternFill patternType="solid">
          <fgColor rgb="FFFFF9C4"/>
          <bgColor rgb="FFFFF9C4"/>
        </patternFill>
      </fill>
    </dxf>
    <dxf>
      <fill>
        <patternFill patternType="solid">
          <fgColor rgb="FFE8F5E9"/>
          <bgColor rgb="FFE8F5E9"/>
        </patternFill>
      </fill>
    </dxf>
    <dxf>
      <font>
        <name val="Calibri"/>
        <b val="1"/>
        <color rgb="FFB71C1C"/>
      </font>
      <fill>
        <patternFill patternType="solid">
          <fgColor rgb="FFFFCDD2"/>
          <bgColor rgb="FFFFCDD2"/>
        </patternFill>
      </fill>
    </dxf>
    <dxf>
      <fill>
        <patternFill patternType="solid">
          <fgColor rgb="FFE8F5E9"/>
          <bgColor rgb="FFE8F5E9"/>
        </patternFill>
      </fill>
    </dxf>
    <dxf>
      <font>
        <name val="Calibri"/>
        <b val="1"/>
        <color rgb="FFB71C1C"/>
      </font>
      <fill>
        <patternFill patternType="solid">
          <fgColor rgb="FFFFCDD2"/>
          <bgColor rgb="FFFFCDD2"/>
        </patternFill>
      </fill>
    </dxf>
    <dxf>
      <fill>
        <patternFill patternType="solid">
          <fgColor rgb="FFE8F5E9"/>
          <bgColor rgb="FFE8F5E9"/>
        </patternFill>
      </fill>
    </dxf>
    <dxf>
      <font>
        <name val="Calibri"/>
        <b val="1"/>
        <color rgb="FFB71C1C"/>
      </font>
      <fill>
        <patternFill patternType="solid">
          <fgColor rgb="FFFFCDD2"/>
          <bgColor rgb="FFFFCDD2"/>
        </patternFill>
      </fill>
    </dxf>
    <dxf>
      <font>
        <name val="Calibri"/>
        <b val="1"/>
        <color rgb="FFE65100"/>
      </font>
      <fill>
        <patternFill patternType="solid">
          <fgColor rgb="FFFFE0B2"/>
          <bgColor rgb="FFFFE0B2"/>
        </patternFill>
      </fill>
    </dxf>
    <dxf>
      <font>
        <name val="Calibri"/>
        <b val="1"/>
        <color rgb="FFB71C1C"/>
      </font>
      <fill>
        <patternFill patternType="solid">
          <fgColor rgb="FFFFCDD2"/>
          <bgColor rgb="FFFFCDD2"/>
        </patternFill>
      </fill>
    </dxf>
    <dxf>
      <fill>
        <patternFill patternType="solid">
          <fgColor rgb="FFFFE0B2"/>
          <bgColor rgb="FFFFE0B2"/>
        </patternFill>
      </fill>
    </dxf>
    <dxf>
      <fill>
        <patternFill patternType="solid">
          <fgColor rgb="FFFFCDD2"/>
          <bgColor rgb="FFFFCDD2"/>
        </patternFill>
      </fill>
    </dxf>
    <dxf>
      <font>
        <name val="Calibri"/>
        <b val="1"/>
        <color rgb="FF856404"/>
      </font>
      <fill>
        <patternFill patternType="solid">
          <fgColor rgb="FFFFF9C4"/>
          <bgColor rgb="FFFFF9C4"/>
        </patternFill>
      </fill>
    </dxf>
    <dxf>
      <font>
        <name val="Calibri"/>
        <b val="1"/>
        <color rgb="FFB71C1C"/>
      </font>
      <fill>
        <patternFill patternType="solid">
          <fgColor rgb="FFFFCDD2"/>
          <bgColor rgb="FFFFCDD2"/>
        </patternFill>
      </fill>
    </dxf>
    <dxf>
      <font>
        <name val="Calibri"/>
        <b val="1"/>
        <color rgb="FF2E7D32"/>
      </font>
      <fill>
        <patternFill patternType="solid">
          <fgColor rgb="FFE8F5E9"/>
          <bgColor rgb="FFE8F5E9"/>
        </patternFill>
      </fill>
    </dxf>
    <dxf>
      <fill>
        <patternFill patternType="solid">
          <fgColor rgb="FFE8F5E9"/>
          <bgColor rgb="FFE8F5E9"/>
        </patternFill>
      </fill>
    </dxf>
    <dxf>
      <fill>
        <patternFill patternType="solid">
          <fgColor rgb="FFFFCDD2"/>
          <bgColor rgb="FFFFCDD2"/>
        </patternFill>
      </fill>
    </dxf>
    <dxf>
      <font>
        <name val="Calibri"/>
        <b val="1"/>
        <color rgb="FF2E7D32"/>
      </font>
      <fill>
        <patternFill patternType="solid">
          <fgColor rgb="FFE8F5E9"/>
          <bgColor rgb="FFE8F5E9"/>
        </patternFill>
      </fill>
    </dxf>
    <dxf>
      <fill>
        <patternFill patternType="solid">
          <fgColor rgb="FFFFF9C4"/>
          <bgColor rgb="FFFFF9C4"/>
        </patternFill>
      </fill>
    </dxf>
    <dxf>
      <font>
        <name val="Calibri"/>
        <b val="1"/>
        <color rgb="FFE65100"/>
      </font>
      <fill>
        <patternFill patternType="solid">
          <fgColor rgb="FFFFE0B2"/>
          <bgColor rgb="FFFFE0B2"/>
        </patternFill>
      </fill>
    </dxf>
    <dxf>
      <font>
        <name val="Calibri"/>
        <b val="1"/>
        <color rgb="FFB71C1C"/>
      </font>
      <fill>
        <patternFill patternType="solid">
          <fgColor rgb="FFFFCDD2"/>
          <bgColor rgb="FFFFCDD2"/>
        </patternFill>
      </fill>
    </dxf>
    <dxf>
      <fill>
        <patternFill patternType="solid">
          <fgColor rgb="FFFFF9C4"/>
          <bgColor rgb="FFFFF9C4"/>
        </patternFill>
      </fill>
    </dxf>
    <dxf>
      <fill>
        <patternFill patternType="solid">
          <fgColor rgb="FFE8F5E9"/>
          <bgColor rgb="FFE8F5E9"/>
        </patternFill>
      </fill>
    </dxf>
    <dxf>
      <fill>
        <patternFill patternType="solid">
          <fgColor rgb="FFFFCDD2"/>
          <bgColor rgb="FFFFCDD2"/>
        </patternFill>
      </fill>
    </dxf>
    <dxf>
      <font>
        <name val="Calibri"/>
        <b val="1"/>
        <color rgb="FF2E7D32"/>
      </font>
      <fill>
        <patternFill patternType="solid">
          <fgColor rgb="FFE8F5E9"/>
          <bgColor rgb="FFE8F5E9"/>
        </patternFill>
      </fill>
    </dxf>
    <dxf>
      <font>
        <name val="Calibri"/>
        <b val="1"/>
        <color rgb="FF856404"/>
      </font>
      <fill>
        <patternFill patternType="solid">
          <fgColor rgb="FFFFF9C4"/>
          <bgColor rgb="FFFFF9C4"/>
        </patternFill>
      </fill>
    </dxf>
    <dxf>
      <font>
        <name val="Calibri"/>
        <b val="1"/>
        <color rgb="FFE65100"/>
      </font>
      <fill>
        <patternFill patternType="solid">
          <fgColor rgb="FFFFE0B2"/>
          <bgColor rgb="FFFFE0B2"/>
        </patternFill>
      </fill>
    </dxf>
    <dxf>
      <font>
        <name val="Calibri"/>
        <b val="1"/>
        <color rgb="FFB71C1C"/>
      </font>
      <fill>
        <patternFill patternType="solid">
          <fgColor rgb="FFFFCDD2"/>
          <bgColor rgb="FFFFCD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rPr lang="en-ID"/>
              <a:t>Monthly Incident Trend</a:t>
            </a:r>
          </a:p>
        </rich>
      </tx>
      <overlay val="1"/>
    </title>
    <plotArea>
      <layout/>
      <barChart>
        <barDir val="col"/>
        <grouping val="clustered"/>
        <varyColors val="1"/>
        <ser>
          <idx val="0"/>
          <order val="0"/>
          <tx>
            <strRef>
              <f>'Main Dashboard'!$B$22</f>
              <strCache>
                <ptCount val="1"/>
                <pt idx="0">
                  <v>Incidents</v>
                </pt>
              </strCache>
            </strRef>
          </tx>
          <spPr>
            <a:ln>
              <a:prstDash val="solid"/>
            </a:ln>
          </spPr>
          <invertIfNegative val="1"/>
          <cat>
            <strRef>
              <f>'Main Dashboard'!$C$21:$N$21</f>
              <strCache>
                <ptCount val="12"/>
                <pt idx="0">
                  <v>Feb</v>
                </pt>
                <pt idx="1">
                  <v>Mar</v>
                </pt>
                <pt idx="2">
                  <v>Apr</v>
                </pt>
                <pt idx="3">
                  <v>May</v>
                </pt>
                <pt idx="4">
                  <v>Jun</v>
                </pt>
                <pt idx="5">
                  <v>Jul</v>
                </pt>
                <pt idx="6">
                  <v>Aug</v>
                </pt>
                <pt idx="7">
                  <v>Sep</v>
                </pt>
                <pt idx="8">
                  <v>Oct</v>
                </pt>
                <pt idx="9">
                  <v>Nov</v>
                </pt>
                <pt idx="10">
                  <v>Dec</v>
                </pt>
                <pt idx="11">
                  <v>Severity</v>
                </pt>
              </strCache>
            </strRef>
          </cat>
          <val>
            <numRef>
              <f>'Main Dashboard'!$C$22:$N$22</f>
              <numCache>
                <formatCode>General</formatCode>
                <ptCount val="12"/>
                <pt idx="0">
                  <v>15</v>
                </pt>
                <pt idx="1">
                  <v>8</v>
                </pt>
                <pt idx="2">
                  <v>22</v>
                </pt>
                <pt idx="3">
                  <v>18</v>
                </pt>
                <pt idx="4">
                  <v>25</v>
                </pt>
                <pt idx="5">
                  <v>14</v>
                </pt>
                <pt idx="6">
                  <v>31</v>
                </pt>
                <pt idx="7">
                  <v>27</v>
                </pt>
                <pt idx="8">
                  <v>19</v>
                </pt>
                <pt idx="9">
                  <v>24</v>
                </pt>
                <pt idx="10">
                  <v>47</v>
                </pt>
                <pt idx="11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1"/>
        <axPos val="b"/>
        <title>
          <tx>
            <rich>
              <a:bodyPr/>
              <a:lstStyle/>
              <a:p>
                <a:pPr>
                  <a:defRPr/>
                </a:pPr>
                <a:r>
                  <a:rPr lang="en-ID"/>
                  <a:t>Month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/>
              <a:lstStyle/>
              <a:p>
                <a:pPr>
                  <a:defRPr/>
                </a:pPr>
                <a:r>
                  <a:rPr lang="en-ID"/>
                  <a:t>Incidents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rPr lang="en-ID"/>
              <a:t>Vulnerability by Severity</a:t>
            </a:r>
          </a:p>
        </rich>
      </tx>
      <overlay val="1"/>
    </title>
    <plotArea>
      <layout/>
      <pieChart>
        <varyColors val="1"/>
        <ser>
          <idx val="0"/>
          <order val="0"/>
          <tx>
            <strRef>
              <f>'Main Dashboard'!$O$21</f>
              <strCache>
                <ptCount val="1"/>
                <pt idx="0">
                  <v>Count</v>
                </pt>
              </strCache>
            </strRef>
          </tx>
          <spPr>
            <a:ln>
              <a:prstDash val="solid"/>
            </a:ln>
          </spPr>
          <cat>
            <strRef>
              <f>'Main Dashboard'!$N$22:$N$25</f>
              <strCache>
                <ptCount val="4"/>
                <pt idx="0">
                  <v>Critical</v>
                </pt>
                <pt idx="1">
                  <v>High</v>
                </pt>
                <pt idx="2">
                  <v>Medium</v>
                </pt>
                <pt idx="3">
                  <v>Low</v>
                </pt>
              </strCache>
            </strRef>
          </cat>
          <val>
            <numRef>
              <f>'Main Dashboard'!$O$22:$O$25</f>
              <numCache>
                <formatCode>General</formatCode>
                <ptCount val="4"/>
                <pt idx="0">
                  <v>23</v>
                </pt>
                <pt idx="1">
                  <v>45</v>
                </pt>
                <pt idx="2">
                  <v>78</v>
                </pt>
                <pt idx="3">
                  <v>112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  <showLeaderLines val="1"/>
        </dLbls>
        <firstSliceAng val="0"/>
      </pieChart>
    </plotArea>
    <legend>
      <legendPos val="r"/>
      <overlay val="1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MTTR Reduction &amp; Patching Compliance Trajectory (%)</a:t>
            </a:r>
          </a:p>
        </rich>
      </tx>
    </title>
    <plotArea>
      <lineChart>
        <grouping val="standard"/>
        <ser>
          <idx val="0"/>
          <order val="0"/>
          <tx>
            <strRef>
              <f>'Main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'Main Dashboard'!$B$50:$B$55</f>
            </numRef>
          </cat>
          <val>
            <numRef>
              <f>'Main Dashboard'!$C$50:$C$55</f>
            </numRef>
          </val>
        </ser>
        <ser>
          <idx val="1"/>
          <order val="1"/>
          <tx>
            <strRef>
              <f>'Main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'Main Dashboard'!$B$50:$B$55</f>
            </numRef>
          </cat>
          <val>
            <numRef>
              <f>'Main Dashboard'!$D$50:$D$55</f>
            </numRef>
          </val>
        </ser>
        <ser>
          <idx val="2"/>
          <order val="2"/>
          <tx>
            <strRef>
              <f>'Main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'Main Dashboard'!$B$50:$B$55</f>
            </numRef>
          </cat>
          <val>
            <numRef>
              <f>'Main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Enterprise Cybersecurity Maturity &amp; Posture Index</a:t>
            </a:r>
          </a:p>
        </rich>
      </tx>
    </title>
    <plotArea>
      <radarChart>
        <radarStyle val="filled"/>
        <ser>
          <idx val="0"/>
          <order val="0"/>
          <tx>
            <strRef>
              <f>'Main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'Main Dashboard'!$G$50:$G$55</f>
            </numRef>
          </cat>
          <val>
            <numRef>
              <f>'Main Dashboard'!$H$50:$H$55</f>
            </numRef>
          </val>
        </ser>
        <ser>
          <idx val="1"/>
          <order val="1"/>
          <tx>
            <strRef>
              <f>'Main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'Main Dashboard'!$G$50:$G$55</f>
            </numRef>
          </cat>
          <val>
            <numRef>
              <f>'Main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SOC Threat Ingestion &amp; Defense Deflection Volume (k Events/Day)</a:t>
            </a:r>
          </a:p>
        </rich>
      </tx>
    </title>
    <plotArea>
      <areaChart>
        <grouping val="stacked"/>
        <ser>
          <idx val="0"/>
          <order val="0"/>
          <tx>
            <strRef>
              <f>'Main Dashboard'!C73</f>
            </strRef>
          </tx>
          <spPr>
            <a:ln>
              <a:prstDash val="solid"/>
            </a:ln>
          </spPr>
          <cat>
            <numRef>
              <f>'Main Dashboard'!$B$74:$B$79</f>
            </numRef>
          </cat>
          <val>
            <numRef>
              <f>'Main Dashboard'!$C$74:$C$79</f>
            </numRef>
          </val>
        </ser>
        <ser>
          <idx val="1"/>
          <order val="1"/>
          <tx>
            <strRef>
              <f>'Main Dashboard'!D73</f>
            </strRef>
          </tx>
          <spPr>
            <a:ln>
              <a:prstDash val="solid"/>
            </a:ln>
          </spPr>
          <cat>
            <numRef>
              <f>'Main Dashboard'!$B$74:$B$79</f>
            </numRef>
          </cat>
          <val>
            <numRef>
              <f>'Main Dashboard'!$D$74:$D$79</f>
            </numRef>
          </val>
        </ser>
        <ser>
          <idx val="2"/>
          <order val="2"/>
          <tx>
            <strRef>
              <f>'Main Dashboard'!E73</f>
            </strRef>
          </tx>
          <spPr>
            <a:ln>
              <a:prstDash val="solid"/>
            </a:ln>
          </spPr>
          <cat>
            <numRef>
              <f>'Main Dashboard'!$B$74:$B$79</f>
            </numRef>
          </cat>
          <val>
            <numRef>
              <f>'Main Dashboard'!$E$74:$E$79</f>
            </numRef>
          </val>
        </ser>
        <ser>
          <idx val="3"/>
          <order val="3"/>
          <tx>
            <strRef>
              <f>'Main Dashboard'!F73</f>
            </strRef>
          </tx>
          <spPr>
            <a:ln>
              <a:prstDash val="solid"/>
            </a:ln>
          </spPr>
          <cat>
            <numRef>
              <f>'Main Dashboard'!$B$74:$B$79</f>
            </numRef>
          </cat>
          <val>
            <numRef>
              <f>'Main Dashboard'!$F$74:$F$79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4"/>
  <chart>
    <title>
      <tx>
        <rich>
          <a:bodyPr/>
          <a:p>
            <a:pPr>
              <a:defRPr/>
            </a:pPr>
            <a:r>
              <a:t>Security Incident MTTR (Hours) vs Impact Radius (Endpoints)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'Main Dashboard'!H73</f>
            </strRef>
          </tx>
          <spPr>
            <a:ln>
              <a:prstDash val="solid"/>
            </a:ln>
          </spPr>
          <cat>
            <numRef>
              <f>'Main Dashboard'!$G$74:$G$79</f>
            </numRef>
          </cat>
          <val>
            <numRef>
              <f>'Main Dashboard'!$H$74:$H$79</f>
            </numRef>
          </val>
        </ser>
        <ser>
          <idx val="1"/>
          <order val="1"/>
          <tx>
            <strRef>
              <f>'Main Dashboard'!I73</f>
            </strRef>
          </tx>
          <spPr>
            <a:ln>
              <a:prstDash val="solid"/>
            </a:ln>
          </spPr>
          <cat>
            <numRef>
              <f>'Main Dashboard'!$G$74:$G$79</f>
            </numRef>
          </cat>
          <val>
            <numRef>
              <f>'Main Dashboard'!$I$74:$I$79</f>
            </numRef>
          </val>
        </ser>
        <ser>
          <idx val="2"/>
          <order val="2"/>
          <tx>
            <strRef>
              <f>'Main Dashboard'!J73</f>
            </strRef>
          </tx>
          <spPr>
            <a:ln>
              <a:prstDash val="solid"/>
            </a:ln>
          </spPr>
          <cat>
            <numRef>
              <f>'Main Dashboard'!$G$74:$G$79</f>
            </numRef>
          </cat>
          <val>
            <numRef>
              <f>'Main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23</row>
      <rowOff>0</rowOff>
    </from>
    <ext cx="720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13</col>
      <colOff>0</colOff>
      <row>23</row>
      <rowOff>0</rowOff>
    </from>
    <ext cx="5040000" cy="36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F38"/>
  <sheetViews>
    <sheetView showGridLines="1" tabSelected="1" topLeftCell="A15" workbookViewId="0">
      <selection activeCell="A1" sqref="A1"/>
    </sheetView>
  </sheetViews>
  <sheetFormatPr baseColWidth="10" defaultColWidth="8.83203125" defaultRowHeight="15"/>
  <cols>
    <col width="3" customWidth="1" style="67" min="1" max="1"/>
    <col width="25" customWidth="1" style="67" min="2" max="2"/>
    <col width="35" customWidth="1" style="67" min="3" max="3"/>
    <col width="25" customWidth="1" style="67" min="4" max="6"/>
    <col width="3" customWidth="1" style="67" min="7" max="7"/>
  </cols>
  <sheetData>
    <row r="1" ht="45" customHeight="1" s="67">
      <c r="B1" s="71" t="inlineStr">
        <is>
          <t>CYBERSECURITY ALL-IN-ONE DASHBOARD</t>
        </is>
      </c>
    </row>
    <row r="2" ht="28" customHeight="1" s="67">
      <c r="B2" s="70" t="inlineStr">
        <is>
          <t>Complete Cybersecurity Management Suite | Excel Dashboard with Formulas &amp; Data Validation</t>
        </is>
      </c>
    </row>
    <row r="4" ht="25" customHeight="1" s="67">
      <c r="B4" s="66" t="inlineStr">
        <is>
          <t>DASHBOARD SHEETS INDEX</t>
        </is>
      </c>
    </row>
    <row r="5" ht="22" customHeight="1" s="67">
      <c r="B5" s="1" t="inlineStr">
        <is>
          <t>Sheet Name</t>
        </is>
      </c>
      <c r="C5" s="1" t="inlineStr">
        <is>
          <t>Description</t>
        </is>
      </c>
      <c r="D5" s="1" t="inlineStr">
        <is>
          <t>Primary User</t>
        </is>
      </c>
    </row>
    <row r="6" ht="22" customHeight="1" s="67">
      <c r="B6" s="2" t="inlineStr">
        <is>
          <t>Instructions</t>
        </is>
      </c>
      <c r="C6" s="3" t="inlineStr">
        <is>
          <t>This sheet - Overview and usage guide</t>
        </is>
      </c>
      <c r="D6" s="3" t="inlineStr">
        <is>
          <t>All Users</t>
        </is>
      </c>
    </row>
    <row r="7" ht="22" customHeight="1" s="67">
      <c r="B7" s="4" t="inlineStr">
        <is>
          <t>Main Dashboard</t>
        </is>
      </c>
      <c r="C7" s="5" t="inlineStr">
        <is>
          <t>Executive summary with KPIs from all modules</t>
        </is>
      </c>
      <c r="D7" s="5" t="inlineStr">
        <is>
          <t>CISO / Management</t>
        </is>
      </c>
    </row>
    <row r="8" ht="22" customHeight="1" s="67">
      <c r="B8" s="2" t="inlineStr">
        <is>
          <t>Incident Log</t>
        </is>
      </c>
      <c r="C8" s="3" t="inlineStr">
        <is>
          <t>Security incident tracking with MTTD/MTTR formulas</t>
        </is>
      </c>
      <c r="D8" s="3" t="inlineStr">
        <is>
          <t>SOC / IR Team</t>
        </is>
      </c>
    </row>
    <row r="9" ht="22" customHeight="1" s="67">
      <c r="B9" s="4" t="inlineStr">
        <is>
          <t>Vulnerability Mgmt</t>
        </is>
      </c>
      <c r="C9" s="5" t="inlineStr">
        <is>
          <t>CVE tracking, CVSS scores, patch status register</t>
        </is>
      </c>
      <c r="D9" s="5" t="inlineStr">
        <is>
          <t>SecOps / IT Team</t>
        </is>
      </c>
    </row>
    <row r="10" ht="22" customHeight="1" s="67">
      <c r="B10" s="2" t="inlineStr">
        <is>
          <t>GRC Dashboard</t>
        </is>
      </c>
      <c r="C10" s="3" t="inlineStr">
        <is>
          <t>Compliance controls register (NIST/ISO/SOC2/PCI)</t>
        </is>
      </c>
      <c r="D10" s="3" t="inlineStr">
        <is>
          <t>Compliance / GRC</t>
        </is>
      </c>
    </row>
    <row r="11" ht="22" customHeight="1" s="67">
      <c r="B11" s="4" t="inlineStr">
        <is>
          <t>Network Security</t>
        </is>
      </c>
      <c r="C11" s="5" t="inlineStr">
        <is>
          <t>Firewall rules, IP ACL, DDoS readiness tracker</t>
        </is>
      </c>
      <c r="D11" s="5" t="inlineStr">
        <is>
          <t>Network Team</t>
        </is>
      </c>
    </row>
    <row r="12" ht="22" customHeight="1" s="67">
      <c r="B12" s="2" t="inlineStr">
        <is>
          <t>Data Security</t>
        </is>
      </c>
      <c r="C12" s="3" t="inlineStr">
        <is>
          <t>Data inventory, classification, encryption status</t>
        </is>
      </c>
      <c r="D12" s="3" t="inlineStr">
        <is>
          <t>Data Protection</t>
        </is>
      </c>
    </row>
    <row r="13" ht="22" customHeight="1" s="67">
      <c r="B13" s="4" t="inlineStr">
        <is>
          <t>Endpoint Security</t>
        </is>
      </c>
      <c r="C13" s="5" t="inlineStr">
        <is>
          <t>Endpoint inventory, patch compliance, EDR status</t>
        </is>
      </c>
      <c r="D13" s="5" t="inlineStr">
        <is>
          <t>IT Operations</t>
        </is>
      </c>
    </row>
    <row r="14" ht="22" customHeight="1" s="67">
      <c r="B14" s="2" t="inlineStr">
        <is>
          <t>SOC Dashboard</t>
        </is>
      </c>
      <c r="C14" s="3" t="inlineStr">
        <is>
          <t>Alert investigation log, MITRE ATT&amp;CK mapping</t>
        </is>
      </c>
      <c r="D14" s="3" t="inlineStr">
        <is>
          <t>SOC Analysts</t>
        </is>
      </c>
    </row>
    <row r="15" ht="22" customHeight="1" s="67">
      <c r="B15" s="4" t="inlineStr">
        <is>
          <t>Cloud Security</t>
        </is>
      </c>
      <c r="C15" s="5" t="inlineStr">
        <is>
          <t>Cloud misconfiguration &amp; IAM review tracker</t>
        </is>
      </c>
      <c r="D15" s="5" t="inlineStr">
        <is>
          <t>Cloud Team</t>
        </is>
      </c>
    </row>
    <row r="16" ht="22" customHeight="1" s="67">
      <c r="B16" s="2" t="inlineStr">
        <is>
          <t>Info Security</t>
        </is>
      </c>
      <c r="C16" s="3" t="inlineStr">
        <is>
          <t>Security awareness training &amp; phishing test tracker</t>
        </is>
      </c>
      <c r="D16" s="3" t="inlineStr">
        <is>
          <t>HR / Security</t>
        </is>
      </c>
    </row>
    <row r="17" ht="22" customHeight="1" s="67">
      <c r="B17" s="4" t="inlineStr">
        <is>
          <t>App Security</t>
        </is>
      </c>
      <c r="C17" s="5" t="inlineStr">
        <is>
          <t>Application security risk assessment matrix</t>
        </is>
      </c>
      <c r="D17" s="5" t="inlineStr">
        <is>
          <t>DevSecOps</t>
        </is>
      </c>
    </row>
    <row r="18" ht="22" customHeight="1" s="67">
      <c r="B18" s="2" t="inlineStr">
        <is>
          <t>Risk Register</t>
        </is>
      </c>
      <c r="C18" s="3" t="inlineStr">
        <is>
          <t>Cyber risk register with auto risk scoring formula</t>
        </is>
      </c>
      <c r="D18" s="3" t="inlineStr">
        <is>
          <t>Risk Management</t>
        </is>
      </c>
    </row>
    <row r="19" ht="22" customHeight="1" s="67">
      <c r="B19" s="4" t="inlineStr">
        <is>
          <t>KPI-KRI Dashboard</t>
        </is>
      </c>
      <c r="C19" s="5" t="inlineStr">
        <is>
          <t>Monthly KPI/KRI tracking with RAG status formulas</t>
        </is>
      </c>
      <c r="D19" s="5" t="inlineStr">
        <is>
          <t>CISO / Board</t>
        </is>
      </c>
    </row>
    <row r="21" ht="25" customHeight="1" s="67">
      <c r="B21" s="66" t="inlineStr">
        <is>
          <t>HOW TO USE THIS DASHBOARD</t>
        </is>
      </c>
    </row>
    <row r="22" ht="25" customHeight="1" s="67">
      <c r="B22" s="6" t="inlineStr">
        <is>
          <t>1. DATA ENTRY</t>
        </is>
      </c>
      <c r="C22" s="68" t="inlineStr">
        <is>
          <t>Enter data only in white/light-colored cells. Avoid modifying formula cells (shown in grey/colored).</t>
        </is>
      </c>
      <c r="D22" s="129" t="n"/>
      <c r="E22" s="129" t="n"/>
      <c r="F22" s="130" t="n"/>
    </row>
    <row r="23" ht="25" customHeight="1" s="67">
      <c r="B23" s="6" t="inlineStr">
        <is>
          <t>2. DROP-DOWN LISTS</t>
        </is>
      </c>
      <c r="C23" s="68" t="inlineStr">
        <is>
          <t>All key fields have drop-down validation. Click a cell and use the drop-down arrow.</t>
        </is>
      </c>
      <c r="D23" s="129" t="n"/>
      <c r="E23" s="129" t="n"/>
      <c r="F23" s="130" t="n"/>
    </row>
    <row r="24" ht="25" customHeight="1" s="67">
      <c r="B24" s="6" t="inlineStr">
        <is>
          <t>3. AUTO-FORMULAS</t>
        </is>
      </c>
      <c r="C24" s="68" t="inlineStr">
        <is>
          <t>Incident IDs, Risk Scores, KPI Status, and summary counts are auto-calculated.</t>
        </is>
      </c>
      <c r="D24" s="129" t="n"/>
      <c r="E24" s="129" t="n"/>
      <c r="F24" s="130" t="n"/>
    </row>
    <row r="25" ht="25" customHeight="1" s="67">
      <c r="B25" s="6" t="inlineStr">
        <is>
          <t>4. MAIN DASHBOARD</t>
        </is>
      </c>
      <c r="C25" s="68" t="inlineStr">
        <is>
          <t>The Main Dashboard auto-updates all KPIs from other sheets using COUNTIF/AVERAGEIF.</t>
        </is>
      </c>
      <c r="D25" s="129" t="n"/>
      <c r="E25" s="129" t="n"/>
      <c r="F25" s="130" t="n"/>
    </row>
    <row r="26" ht="25" customHeight="1" s="67">
      <c r="B26" s="6" t="inlineStr">
        <is>
          <t>5. CONDITIONAL FORMATTING</t>
        </is>
      </c>
      <c r="C26" s="68" t="inlineStr">
        <is>
          <t>Colors update automatically based on severity: Critical=Red, High=Orange, Medium=Yellow, Low=Green.</t>
        </is>
      </c>
      <c r="D26" s="129" t="n"/>
      <c r="E26" s="129" t="n"/>
      <c r="F26" s="130" t="n"/>
    </row>
    <row r="27" ht="25" customHeight="1" s="67">
      <c r="B27" s="6" t="inlineStr">
        <is>
          <t>6. DATA VALIDATION</t>
        </is>
      </c>
      <c r="C27" s="68" t="inlineStr">
        <is>
          <t>Cells with drop-downs prevent incorrect entries. Use the allowed values only.</t>
        </is>
      </c>
      <c r="D27" s="129" t="n"/>
      <c r="E27" s="129" t="n"/>
      <c r="F27" s="130" t="n"/>
    </row>
    <row r="28" ht="25" customHeight="1" s="67">
      <c r="B28" s="6" t="inlineStr">
        <is>
          <t>7. ADDING ROWS</t>
        </is>
      </c>
      <c r="C28" s="68" t="inlineStr">
        <is>
          <t>Add new rows above row 1000. Formulas cover up to row 1000 in most sheets.</t>
        </is>
      </c>
      <c r="D28" s="129" t="n"/>
      <c r="E28" s="129" t="n"/>
      <c r="F28" s="130" t="n"/>
    </row>
    <row r="29" ht="25" customHeight="1" s="67">
      <c r="B29" s="6" t="inlineStr">
        <is>
          <t>8. CHARTS</t>
        </is>
      </c>
      <c r="C29" s="68" t="inlineStr">
        <is>
          <t>Charts on the Main Dashboard refresh automatically when you update data tables.</t>
        </is>
      </c>
      <c r="D29" s="129" t="n"/>
      <c r="E29" s="129" t="n"/>
      <c r="F29" s="130" t="n"/>
    </row>
    <row r="30" ht="25" customHeight="1" s="67">
      <c r="B30" s="6" t="inlineStr">
        <is>
          <t>9. MONTHLY UPDATES</t>
        </is>
      </c>
      <c r="C30" s="68" t="inlineStr">
        <is>
          <t>Update KPI/KRI Dashboard monthly. Add new columns for additional months.</t>
        </is>
      </c>
      <c r="D30" s="129" t="n"/>
      <c r="E30" s="129" t="n"/>
      <c r="F30" s="130" t="n"/>
    </row>
    <row r="31" ht="25" customHeight="1" s="67">
      <c r="B31" s="6" t="inlineStr">
        <is>
          <t>10. PRINT/EXPORT</t>
        </is>
      </c>
      <c r="C31" s="68" t="inlineStr">
        <is>
          <t>Each sheet is print-ready. Use File &gt; Print for individual reports.</t>
        </is>
      </c>
      <c r="D31" s="129" t="n"/>
      <c r="E31" s="129" t="n"/>
      <c r="F31" s="130" t="n"/>
    </row>
    <row r="33" ht="25" customHeight="1" s="67">
      <c r="B33" s="66" t="inlineStr">
        <is>
          <t>COLOR CODING LEGEND</t>
        </is>
      </c>
    </row>
    <row r="34" ht="22" customHeight="1" s="67">
      <c r="B34" s="7" t="inlineStr">
        <is>
          <t>CRITICAL</t>
        </is>
      </c>
      <c r="C34" s="69" t="inlineStr">
        <is>
          <t>CVSS &gt;= 9.0 | Risk Score 16-25 | Immediate Action Required</t>
        </is>
      </c>
      <c r="D34" s="129" t="n"/>
      <c r="E34" s="129" t="n"/>
      <c r="F34" s="130" t="n"/>
    </row>
    <row r="35" ht="22" customHeight="1" s="67">
      <c r="B35" s="8" t="inlineStr">
        <is>
          <t>HIGH</t>
        </is>
      </c>
      <c r="C35" s="69" t="inlineStr">
        <is>
          <t>CVSS 7.0-8.9 | Risk Score 10-15 | Action within 7 days</t>
        </is>
      </c>
      <c r="D35" s="129" t="n"/>
      <c r="E35" s="129" t="n"/>
      <c r="F35" s="130" t="n"/>
    </row>
    <row r="36" ht="22" customHeight="1" s="67">
      <c r="B36" s="9" t="inlineStr">
        <is>
          <t>MEDIUM</t>
        </is>
      </c>
      <c r="C36" s="69" t="inlineStr">
        <is>
          <t>CVSS 4.0-6.9 | Risk Score 5-9 | Action within 30 days</t>
        </is>
      </c>
      <c r="D36" s="129" t="n"/>
      <c r="E36" s="129" t="n"/>
      <c r="F36" s="130" t="n"/>
    </row>
    <row r="37" ht="22" customHeight="1" s="67">
      <c r="B37" s="10" t="inlineStr">
        <is>
          <t>LOW</t>
        </is>
      </c>
      <c r="C37" s="69" t="inlineStr">
        <is>
          <t>CVSS &lt; 4.0 | Risk Score 1-4 | Action within 90 days</t>
        </is>
      </c>
      <c r="D37" s="129" t="n"/>
      <c r="E37" s="129" t="n"/>
      <c r="F37" s="130" t="n"/>
    </row>
    <row r="38" ht="22" customHeight="1" s="67">
      <c r="B38" s="1" t="inlineStr">
        <is>
          <t>INFORMATIONAL</t>
        </is>
      </c>
      <c r="C38" s="69" t="inlineStr">
        <is>
          <t>Informational | No immediate action needed</t>
        </is>
      </c>
      <c r="D38" s="129" t="n"/>
      <c r="E38" s="129" t="n"/>
      <c r="F38" s="130" t="n"/>
    </row>
  </sheetData>
  <mergeCells count="20">
    <mergeCell ref="B4:F4"/>
    <mergeCell ref="C23:F23"/>
    <mergeCell ref="C38:F38"/>
    <mergeCell ref="C37:F37"/>
    <mergeCell ref="C28:F28"/>
    <mergeCell ref="B21:F21"/>
    <mergeCell ref="B2:F2"/>
    <mergeCell ref="C34:F34"/>
    <mergeCell ref="C30:F30"/>
    <mergeCell ref="B1:F1"/>
    <mergeCell ref="C24:F24"/>
    <mergeCell ref="C35:F35"/>
    <mergeCell ref="C26:F26"/>
    <mergeCell ref="C29:F29"/>
    <mergeCell ref="C25:F25"/>
    <mergeCell ref="C22:F22"/>
    <mergeCell ref="C31:F31"/>
    <mergeCell ref="B33:F33"/>
    <mergeCell ref="C27:F27"/>
    <mergeCell ref="C36:F3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O79"/>
  <sheetViews>
    <sheetView showGridLines="1" workbookViewId="0">
      <selection activeCell="A1" sqref="A1"/>
    </sheetView>
  </sheetViews>
  <sheetFormatPr baseColWidth="10" defaultColWidth="8.83203125" defaultRowHeight="15"/>
  <cols>
    <col width="2" customWidth="1" style="67" min="1" max="1"/>
    <col width="14" customWidth="1" style="67" min="2" max="12"/>
    <col width="2" customWidth="1" style="67" min="13" max="13"/>
  </cols>
  <sheetData>
    <row r="1" ht="40" customHeight="1" s="67">
      <c r="B1" s="86" t="inlineStr">
        <is>
          <t>CYBERSECURITY ALL-IN-ONE DASHBOARD</t>
        </is>
      </c>
    </row>
    <row r="2" ht="28" customHeight="1" s="67">
      <c r="B2" s="78" t="inlineStr">
        <is>
          <t>Cybersecurity Operations &amp; Risk Management  |  Last Updated: October 15, 2026</t>
        </is>
      </c>
    </row>
    <row r="3" ht="22" customHeight="1" s="67">
      <c r="B3" s="77" t="inlineStr">
        <is>
          <t>Network Security  |  Data Security  |  Endpoint Security  |  GRC  |  App Security  |  SOC  |  Cloud Security  |  Info Security</t>
        </is>
      </c>
    </row>
    <row r="4" ht="22" customHeight="1" s="67">
      <c r="B4" s="72" t="inlineStr">
        <is>
          <t>KEY PERFORMANCE INDICATORS</t>
        </is>
      </c>
    </row>
    <row r="5" ht="30" customHeight="1" s="67">
      <c r="B5" s="74" t="inlineStr">
        <is>
          <t>TOTAL INCIDENTS YTD</t>
        </is>
      </c>
      <c r="D5" s="76" t="inlineStr">
        <is>
          <t>OPEN INCIDENTS</t>
        </is>
      </c>
      <c r="F5" s="75" t="inlineStr">
        <is>
          <t>CRITICAL VULNS (Open)</t>
        </is>
      </c>
      <c r="H5" s="81" t="inlineStr">
        <is>
          <t>COMPLIANCE SCORE (%)</t>
        </is>
      </c>
      <c r="J5" s="73" t="inlineStr">
        <is>
          <t>TRAINING COMPLETION (%)</t>
        </is>
      </c>
    </row>
    <row r="6" ht="20" customHeight="1" s="67">
      <c r="B6" s="83">
        <f>COUNTA('Incident Log'!C5:C1000)</f>
        <v/>
      </c>
      <c r="D6" s="82">
        <f>COUNTIF('Incident Log'!H5:H1000,"Open")</f>
        <v/>
      </c>
      <c r="F6" s="84">
        <f>COUNTIF('Vulnerability Mgmt'!E5:E1000,"Critical")</f>
        <v/>
      </c>
      <c r="H6" s="85">
        <f>IFERROR(COUNTIF('GRC Dashboard'!G6:G200,"Compliant")/COUNTA('GRC Dashboard'!B6:B200)*100,0)</f>
        <v/>
      </c>
      <c r="J6" s="79">
        <f>IFERROR(COUNTIF('Info Security'!F5:F500,"Completed")/COUNTA('Info Security'!B5:B500)*100,0)</f>
        <v/>
      </c>
    </row>
    <row r="7" ht="20" customHeight="1" s="67"/>
    <row r="8" ht="20" customHeight="1" s="67"/>
    <row r="9" ht="22" customHeight="1" s="67">
      <c r="B9" s="72" t="inlineStr">
        <is>
          <t>SECURITY STATUS OVERVIEW</t>
        </is>
      </c>
    </row>
    <row r="10" ht="25" customHeight="1" s="67">
      <c r="B10" s="11" t="inlineStr">
        <is>
          <t>Domain</t>
        </is>
      </c>
      <c r="C10" s="11" t="inlineStr">
        <is>
          <t>Status</t>
        </is>
      </c>
      <c r="D10" s="11" t="inlineStr">
        <is>
          <t>Score</t>
        </is>
      </c>
      <c r="E10" s="11" t="inlineStr">
        <is>
          <t>Open Issues</t>
        </is>
      </c>
      <c r="F10" s="11" t="inlineStr">
        <is>
          <t>Last Review</t>
        </is>
      </c>
      <c r="G10" s="11" t="inlineStr">
        <is>
          <t>Owner</t>
        </is>
      </c>
      <c r="H10" s="11" t="inlineStr">
        <is>
          <t>Action Required</t>
        </is>
      </c>
    </row>
    <row r="11" ht="22" customHeight="1" s="67">
      <c r="B11" s="12" t="inlineStr">
        <is>
          <t>Network Security</t>
        </is>
      </c>
      <c r="C11" s="12" t="inlineStr">
        <is>
          <t>Warning</t>
        </is>
      </c>
      <c r="D11" s="12" t="inlineStr">
        <is>
          <t>72%</t>
        </is>
      </c>
      <c r="E11" s="12">
        <f>COUNTIF('Network Security'!D5:D200,"High")+COUNTIF('Network Security'!D5:D200,"Critical")</f>
        <v/>
      </c>
      <c r="F11" s="12" t="inlineStr">
        <is>
          <t>2026-10-01</t>
        </is>
      </c>
      <c r="G11" s="12" t="inlineStr">
        <is>
          <t>NetOps Team</t>
        </is>
      </c>
      <c r="H11" s="12" t="inlineStr">
        <is>
          <t>Patch Firewall Rules</t>
        </is>
      </c>
    </row>
    <row r="12" ht="22" customHeight="1" s="67">
      <c r="B12" s="13" t="inlineStr">
        <is>
          <t>Data Security</t>
        </is>
      </c>
      <c r="C12" s="13" t="inlineStr">
        <is>
          <t>Good</t>
        </is>
      </c>
      <c r="D12" s="13" t="inlineStr">
        <is>
          <t>85%</t>
        </is>
      </c>
      <c r="E12" s="13">
        <f>COUNTIF('Data Security'!G5:G200,"Not Encrypted")</f>
        <v/>
      </c>
      <c r="F12" s="13" t="inlineStr">
        <is>
          <t>2026-10-05</t>
        </is>
      </c>
      <c r="G12" s="13" t="inlineStr">
        <is>
          <t>Data Team</t>
        </is>
      </c>
      <c r="H12" s="13" t="inlineStr">
        <is>
          <t>Review Encryption Keys</t>
        </is>
      </c>
    </row>
    <row r="13" ht="22" customHeight="1" s="67">
      <c r="B13" s="14" t="inlineStr">
        <is>
          <t>Endpoint Security</t>
        </is>
      </c>
      <c r="C13" s="14" t="inlineStr">
        <is>
          <t>Critical</t>
        </is>
      </c>
      <c r="D13" s="14" t="inlineStr">
        <is>
          <t>58%</t>
        </is>
      </c>
      <c r="E13" s="14">
        <f>COUNTIF('Endpoint Security'!G5:G200,"Non-Compliant")</f>
        <v/>
      </c>
      <c r="F13" s="14" t="inlineStr">
        <is>
          <t>2026-09-28</t>
        </is>
      </c>
      <c r="G13" s="14" t="inlineStr">
        <is>
          <t>IT Team</t>
        </is>
      </c>
      <c r="H13" s="14" t="inlineStr">
        <is>
          <t>Deploy EDR Updates</t>
        </is>
      </c>
    </row>
    <row r="14" ht="22" customHeight="1" s="67">
      <c r="B14" s="13" t="inlineStr">
        <is>
          <t>GRC</t>
        </is>
      </c>
      <c r="C14" s="13" t="inlineStr">
        <is>
          <t>Good</t>
        </is>
      </c>
      <c r="D14" s="13" t="inlineStr">
        <is>
          <t>78%</t>
        </is>
      </c>
      <c r="E14" s="13">
        <f>COUNTIF('GRC Dashboard'!G6:G200,"Non-Compliant")</f>
        <v/>
      </c>
      <c r="F14" s="13" t="inlineStr">
        <is>
          <t>2026-10-10</t>
        </is>
      </c>
      <c r="G14" s="13" t="inlineStr">
        <is>
          <t>Compliance</t>
        </is>
      </c>
      <c r="H14" s="13" t="inlineStr">
        <is>
          <t>Update Policy Docs</t>
        </is>
      </c>
    </row>
    <row r="15" ht="22" customHeight="1" s="67">
      <c r="B15" s="12" t="inlineStr">
        <is>
          <t>App Security</t>
        </is>
      </c>
      <c r="C15" s="12" t="inlineStr">
        <is>
          <t>Warning</t>
        </is>
      </c>
      <c r="D15" s="12" t="inlineStr">
        <is>
          <t>67%</t>
        </is>
      </c>
      <c r="E15" s="12">
        <f>COUNTIF('App Security'!D5:D200,"Critical")+COUNTIF('App Security'!D5:D200,"High")</f>
        <v/>
      </c>
      <c r="F15" s="12" t="inlineStr">
        <is>
          <t>2026-09-30</t>
        </is>
      </c>
      <c r="G15" s="12" t="inlineStr">
        <is>
          <t>DevSecOps</t>
        </is>
      </c>
      <c r="H15" s="12" t="inlineStr">
        <is>
          <t>Fix SAST Findings</t>
        </is>
      </c>
    </row>
    <row r="16" ht="22" customHeight="1" s="67">
      <c r="B16" s="13" t="inlineStr">
        <is>
          <t>SOC</t>
        </is>
      </c>
      <c r="C16" s="13" t="inlineStr">
        <is>
          <t>Good</t>
        </is>
      </c>
      <c r="D16" s="13" t="inlineStr">
        <is>
          <t>91%</t>
        </is>
      </c>
      <c r="E16" s="13">
        <f>COUNTIF('SOC Dashboard'!F5:F200,"Open")</f>
        <v/>
      </c>
      <c r="F16" s="13" t="inlineStr">
        <is>
          <t>2026-10-12</t>
        </is>
      </c>
      <c r="G16" s="13" t="inlineStr">
        <is>
          <t>SOC Team</t>
        </is>
      </c>
      <c r="H16" s="13" t="inlineStr">
        <is>
          <t>Update Playbooks</t>
        </is>
      </c>
    </row>
    <row r="17" ht="22" customHeight="1" s="67">
      <c r="B17" s="12" t="inlineStr">
        <is>
          <t>Cloud Security</t>
        </is>
      </c>
      <c r="C17" s="12" t="inlineStr">
        <is>
          <t>Warning</t>
        </is>
      </c>
      <c r="D17" s="12" t="inlineStr">
        <is>
          <t>74%</t>
        </is>
      </c>
      <c r="E17" s="12">
        <f>COUNTIF('Cloud Security'!G5:G200,"Non-Compliant")</f>
        <v/>
      </c>
      <c r="F17" s="12" t="inlineStr">
        <is>
          <t>2026-10-08</t>
        </is>
      </c>
      <c r="G17" s="12" t="inlineStr">
        <is>
          <t>Cloud Team</t>
        </is>
      </c>
      <c r="H17" s="12" t="inlineStr">
        <is>
          <t>Review IAM Policies</t>
        </is>
      </c>
    </row>
    <row r="18" ht="22" customHeight="1" s="67">
      <c r="B18" s="13" t="inlineStr">
        <is>
          <t>Info Security</t>
        </is>
      </c>
      <c r="C18" s="13" t="inlineStr">
        <is>
          <t>Good</t>
        </is>
      </c>
      <c r="D18" s="13" t="inlineStr">
        <is>
          <t>82%</t>
        </is>
      </c>
      <c r="E18" s="13">
        <f>COUNTIF('Info Security'!F5:F200,"Not Started")</f>
        <v/>
      </c>
      <c r="F18" s="13" t="inlineStr">
        <is>
          <t>2026-10-11</t>
        </is>
      </c>
      <c r="G18" s="13" t="inlineStr">
        <is>
          <t>CISO Office</t>
        </is>
      </c>
      <c r="H18" s="13" t="inlineStr">
        <is>
          <t>Training Renewal</t>
        </is>
      </c>
    </row>
    <row r="20" ht="22" customHeight="1" s="67">
      <c r="B20" s="80" t="inlineStr">
        <is>
          <t>INCIDENT TREND DATA (Auto-calculated from Incident Log)</t>
        </is>
      </c>
    </row>
    <row r="21" ht="18" customHeight="1" s="67">
      <c r="B21" s="15" t="inlineStr">
        <is>
          <t>Month</t>
        </is>
      </c>
      <c r="C21" s="15" t="inlineStr">
        <is>
          <t>Feb</t>
        </is>
      </c>
      <c r="D21" s="15" t="inlineStr">
        <is>
          <t>Mar</t>
        </is>
      </c>
      <c r="E21" s="15" t="inlineStr">
        <is>
          <t>Apr</t>
        </is>
      </c>
      <c r="F21" s="15" t="inlineStr">
        <is>
          <t>May</t>
        </is>
      </c>
      <c r="G21" s="15" t="inlineStr">
        <is>
          <t>Jun</t>
        </is>
      </c>
      <c r="H21" s="15" t="inlineStr">
        <is>
          <t>Jul</t>
        </is>
      </c>
      <c r="I21" s="15" t="inlineStr">
        <is>
          <t>Aug</t>
        </is>
      </c>
      <c r="J21" s="15" t="inlineStr">
        <is>
          <t>Sep</t>
        </is>
      </c>
      <c r="K21" s="15" t="inlineStr">
        <is>
          <t>Oct</t>
        </is>
      </c>
      <c r="L21" s="15" t="inlineStr">
        <is>
          <t>Nov</t>
        </is>
      </c>
      <c r="M21" s="15" t="inlineStr">
        <is>
          <t>Dec</t>
        </is>
      </c>
      <c r="N21" t="inlineStr">
        <is>
          <t>Severity</t>
        </is>
      </c>
      <c r="O21" t="inlineStr">
        <is>
          <t>Count</t>
        </is>
      </c>
    </row>
    <row r="22" ht="18" customHeight="1" s="67">
      <c r="B22" s="16" t="inlineStr">
        <is>
          <t>Incidents</t>
        </is>
      </c>
      <c r="C22" s="16" t="n">
        <v>15</v>
      </c>
      <c r="D22" s="16" t="n">
        <v>8</v>
      </c>
      <c r="E22" s="16" t="n">
        <v>22</v>
      </c>
      <c r="F22" s="16" t="n">
        <v>18</v>
      </c>
      <c r="G22" s="16" t="n">
        <v>25</v>
      </c>
      <c r="H22" s="16" t="n">
        <v>14</v>
      </c>
      <c r="I22" s="16" t="n">
        <v>31</v>
      </c>
      <c r="J22" s="16" t="n">
        <v>27</v>
      </c>
      <c r="K22" s="16" t="n">
        <v>19</v>
      </c>
      <c r="L22" s="16" t="n">
        <v>24</v>
      </c>
      <c r="M22" s="16" t="n">
        <v>47</v>
      </c>
      <c r="N22" t="inlineStr">
        <is>
          <t>Critical</t>
        </is>
      </c>
      <c r="O22" t="n">
        <v>23</v>
      </c>
    </row>
    <row r="23">
      <c r="N23" t="inlineStr">
        <is>
          <t>High</t>
        </is>
      </c>
      <c r="O23" t="n">
        <v>45</v>
      </c>
    </row>
    <row r="24">
      <c r="N24" t="inlineStr">
        <is>
          <t>Medium</t>
        </is>
      </c>
      <c r="O24" t="n">
        <v>78</v>
      </c>
    </row>
    <row r="25">
      <c r="N25" t="inlineStr">
        <is>
          <t>Low</t>
        </is>
      </c>
      <c r="O25" t="n">
        <v>112</v>
      </c>
    </row>
    <row r="48">
      <c r="B48" s="131" t="inlineStr">
        <is>
          <t>Monthly MTTR Reduction &amp; Patching Compliance Trajectory (%)</t>
        </is>
      </c>
      <c r="G48" s="131" t="inlineStr">
        <is>
          <t>Enterprise Cybersecurity Maturity &amp; Posture Index</t>
        </is>
      </c>
    </row>
    <row r="49">
      <c r="B49" s="132" t="inlineStr">
        <is>
          <t>Month</t>
        </is>
      </c>
      <c r="C49" s="132" t="inlineStr">
        <is>
          <t>Target Patching %</t>
        </is>
      </c>
      <c r="D49" s="132" t="inlineStr">
        <is>
          <t>Actual SLA Patching %</t>
        </is>
      </c>
      <c r="E49" s="132" t="inlineStr">
        <is>
          <t>Critical Threat Defense Rate %</t>
        </is>
      </c>
      <c r="G49" s="132" t="inlineStr">
        <is>
          <t>Operational Capability Pillar</t>
        </is>
      </c>
      <c r="H49" s="132" t="inlineStr">
        <is>
          <t>Benchmark</t>
        </is>
      </c>
      <c r="I49" s="132" t="inlineStr">
        <is>
          <t>Current Attainment</t>
        </is>
      </c>
    </row>
    <row r="50">
      <c r="B50" s="133" t="inlineStr">
        <is>
          <t>May</t>
        </is>
      </c>
      <c r="C50" s="134" t="n">
        <v>90</v>
      </c>
      <c r="D50" s="134" t="n">
        <v>91.2</v>
      </c>
      <c r="E50" s="134" t="n">
        <v>98.40000000000001</v>
      </c>
      <c r="G50" s="135" t="inlineStr">
        <is>
          <t>Identity Access &amp; PAM</t>
        </is>
      </c>
      <c r="H50" s="136" t="n">
        <v>4.2</v>
      </c>
      <c r="I50" s="136" t="n">
        <v>4.8</v>
      </c>
    </row>
    <row r="51">
      <c r="B51" s="133" t="inlineStr">
        <is>
          <t>Jun</t>
        </is>
      </c>
      <c r="C51" s="134" t="n">
        <v>92</v>
      </c>
      <c r="D51" s="134" t="n">
        <v>93</v>
      </c>
      <c r="E51" s="134" t="n">
        <v>98.90000000000001</v>
      </c>
      <c r="G51" s="135" t="inlineStr">
        <is>
          <t>SOC Threat Hunting &amp; SIEM</t>
        </is>
      </c>
      <c r="H51" s="136" t="n">
        <v>4</v>
      </c>
      <c r="I51" s="136" t="n">
        <v>4.6</v>
      </c>
    </row>
    <row r="52">
      <c r="B52" s="133" t="inlineStr">
        <is>
          <t>Jul</t>
        </is>
      </c>
      <c r="C52" s="134" t="n">
        <v>94</v>
      </c>
      <c r="D52" s="134" t="n">
        <v>94.8</v>
      </c>
      <c r="E52" s="134" t="n">
        <v>99.2</v>
      </c>
      <c r="G52" s="135" t="inlineStr">
        <is>
          <t>Endpoint EDR Coverage</t>
        </is>
      </c>
      <c r="H52" s="136" t="n">
        <v>4.5</v>
      </c>
      <c r="I52" s="136" t="n">
        <v>4.9</v>
      </c>
    </row>
    <row r="53">
      <c r="B53" s="133" t="inlineStr">
        <is>
          <t>Aug</t>
        </is>
      </c>
      <c r="C53" s="134" t="n">
        <v>94</v>
      </c>
      <c r="D53" s="134" t="n">
        <v>93.90000000000001</v>
      </c>
      <c r="E53" s="134" t="n">
        <v>99</v>
      </c>
      <c r="G53" s="135" t="inlineStr">
        <is>
          <t>Data Encryption at Rest</t>
        </is>
      </c>
      <c r="H53" s="136" t="n">
        <v>4.2</v>
      </c>
      <c r="I53" s="136" t="n">
        <v>4.7</v>
      </c>
    </row>
    <row r="54">
      <c r="B54" s="133" t="inlineStr">
        <is>
          <t>Sep</t>
        </is>
      </c>
      <c r="C54" s="134" t="n">
        <v>96</v>
      </c>
      <c r="D54" s="134" t="n">
        <v>96.5</v>
      </c>
      <c r="E54" s="134" t="n">
        <v>99.59999999999999</v>
      </c>
      <c r="G54" s="135" t="inlineStr">
        <is>
          <t>AppSec SAST/DAST Pipeline</t>
        </is>
      </c>
      <c r="H54" s="136" t="n">
        <v>3.8</v>
      </c>
      <c r="I54" s="136" t="n">
        <v>4.3</v>
      </c>
    </row>
    <row r="55">
      <c r="B55" s="133" t="inlineStr">
        <is>
          <t>Oct</t>
        </is>
      </c>
      <c r="C55" s="134" t="n">
        <v>98</v>
      </c>
      <c r="D55" s="134" t="n">
        <v>98.2</v>
      </c>
      <c r="E55" s="134" t="n">
        <v>99.90000000000001</v>
      </c>
      <c r="G55" s="135" t="inlineStr">
        <is>
          <t>GRC &amp; Regulatory Audit</t>
        </is>
      </c>
      <c r="H55" s="136" t="n">
        <v>4</v>
      </c>
      <c r="I55" s="136" t="n">
        <v>4.5</v>
      </c>
    </row>
    <row r="72">
      <c r="B72" s="131" t="inlineStr">
        <is>
          <t>SOC Threat Ingestion &amp; Defense Deflection Volume (k Events/Day)</t>
        </is>
      </c>
      <c r="G72" s="131" t="inlineStr">
        <is>
          <t>Security Incident MTTR (Hours) vs Impact Radius (Endpoints)</t>
        </is>
      </c>
    </row>
    <row r="73">
      <c r="B73" s="132" t="inlineStr">
        <is>
          <t>Month</t>
        </is>
      </c>
      <c r="C73" s="132" t="inlineStr">
        <is>
          <t>DDoS Blocked</t>
        </is>
      </c>
      <c r="D73" s="132" t="inlineStr">
        <is>
          <t>WAF / Bot Drops</t>
        </is>
      </c>
      <c r="E73" s="132" t="inlineStr">
        <is>
          <t>EDR Intercepts</t>
        </is>
      </c>
      <c r="F73" s="132" t="inlineStr">
        <is>
          <t>SIEM Correlated</t>
        </is>
      </c>
      <c r="G73" s="132" t="inlineStr">
        <is>
          <t>Threat Vector</t>
        </is>
      </c>
      <c r="H73" s="132" t="inlineStr">
        <is>
          <t>MTTR (Hours)</t>
        </is>
      </c>
      <c r="I73" s="132" t="inlineStr">
        <is>
          <t>Endpoints Hit</t>
        </is>
      </c>
      <c r="J73" s="132" t="inlineStr">
        <is>
          <t>Severity Score</t>
        </is>
      </c>
    </row>
    <row r="74">
      <c r="B74" s="135" t="inlineStr">
        <is>
          <t>May</t>
        </is>
      </c>
      <c r="C74" s="137" t="n">
        <v>850</v>
      </c>
      <c r="D74" s="137" t="n">
        <v>420</v>
      </c>
      <c r="E74" s="137" t="n">
        <v>180</v>
      </c>
      <c r="F74" s="137" t="n">
        <v>65</v>
      </c>
      <c r="G74" s="135" t="inlineStr">
        <is>
          <t>Phishing Cred Harvest</t>
        </is>
      </c>
      <c r="H74" s="138" t="n">
        <v>1.2</v>
      </c>
      <c r="I74" s="137" t="n">
        <v>15</v>
      </c>
      <c r="J74" s="138" t="n">
        <v>7.8</v>
      </c>
    </row>
    <row r="75">
      <c r="B75" s="135" t="inlineStr">
        <is>
          <t>Jun</t>
        </is>
      </c>
      <c r="C75" s="137" t="n">
        <v>920</v>
      </c>
      <c r="D75" s="137" t="n">
        <v>460</v>
      </c>
      <c r="E75" s="137" t="n">
        <v>195</v>
      </c>
      <c r="F75" s="137" t="n">
        <v>72</v>
      </c>
      <c r="G75" s="135" t="inlineStr">
        <is>
          <t>Ransomware Lateral Move</t>
        </is>
      </c>
      <c r="H75" s="138" t="n">
        <v>0.8</v>
      </c>
      <c r="I75" s="137" t="n">
        <v>4</v>
      </c>
      <c r="J75" s="138" t="n">
        <v>9.9</v>
      </c>
    </row>
    <row r="76">
      <c r="B76" s="135" t="inlineStr">
        <is>
          <t>Jul</t>
        </is>
      </c>
      <c r="C76" s="137" t="n">
        <v>1050</v>
      </c>
      <c r="D76" s="137" t="n">
        <v>510</v>
      </c>
      <c r="E76" s="137" t="n">
        <v>220</v>
      </c>
      <c r="F76" s="137" t="n">
        <v>80</v>
      </c>
      <c r="G76" s="135" t="inlineStr">
        <is>
          <t>Privilege Escalation</t>
        </is>
      </c>
      <c r="H76" s="138" t="n">
        <v>2.4</v>
      </c>
      <c r="I76" s="137" t="n">
        <v>28</v>
      </c>
      <c r="J76" s="138" t="n">
        <v>8.5</v>
      </c>
    </row>
    <row r="77">
      <c r="B77" s="135" t="inlineStr">
        <is>
          <t>Aug</t>
        </is>
      </c>
      <c r="C77" s="137" t="n">
        <v>980</v>
      </c>
      <c r="D77" s="137" t="n">
        <v>490</v>
      </c>
      <c r="E77" s="137" t="n">
        <v>210</v>
      </c>
      <c r="F77" s="137" t="n">
        <v>75</v>
      </c>
      <c r="G77" s="135" t="inlineStr">
        <is>
          <t>Data Exfiltration Probe</t>
        </is>
      </c>
      <c r="H77" s="138" t="n">
        <v>1.6</v>
      </c>
      <c r="I77" s="137" t="n">
        <v>9</v>
      </c>
      <c r="J77" s="138" t="n">
        <v>9.1</v>
      </c>
    </row>
    <row r="78">
      <c r="B78" s="135" t="inlineStr">
        <is>
          <t>Sep</t>
        </is>
      </c>
      <c r="C78" s="137" t="n">
        <v>1180</v>
      </c>
      <c r="D78" s="137" t="n">
        <v>580</v>
      </c>
      <c r="E78" s="137" t="n">
        <v>245</v>
      </c>
      <c r="F78" s="137" t="n">
        <v>92</v>
      </c>
      <c r="G78" s="135" t="inlineStr">
        <is>
          <t>Suspicious Script PS</t>
        </is>
      </c>
      <c r="H78" s="138" t="n">
        <v>3.1</v>
      </c>
      <c r="I78" s="137" t="n">
        <v>45</v>
      </c>
      <c r="J78" s="138" t="n">
        <v>6.5</v>
      </c>
    </row>
    <row r="79">
      <c r="B79" s="135" t="inlineStr">
        <is>
          <t>Oct</t>
        </is>
      </c>
      <c r="C79" s="137" t="n">
        <v>1320</v>
      </c>
      <c r="D79" s="137" t="n">
        <v>640</v>
      </c>
      <c r="E79" s="137" t="n">
        <v>280</v>
      </c>
      <c r="F79" s="137" t="n">
        <v>105</v>
      </c>
      <c r="G79" s="135" t="inlineStr">
        <is>
          <t>Brute-Force Spray</t>
        </is>
      </c>
      <c r="H79" s="138" t="n">
        <v>0.5</v>
      </c>
      <c r="I79" s="137" t="n">
        <v>80</v>
      </c>
      <c r="J79" s="138" t="n">
        <v>5.2</v>
      </c>
    </row>
  </sheetData>
  <mergeCells count="16">
    <mergeCell ref="B4:L4"/>
    <mergeCell ref="J5:K5"/>
    <mergeCell ref="B5:C5"/>
    <mergeCell ref="F5:G5"/>
    <mergeCell ref="D5:E5"/>
    <mergeCell ref="J6:K8"/>
    <mergeCell ref="B2:L2"/>
    <mergeCell ref="B20:L20"/>
    <mergeCell ref="B3:L3"/>
    <mergeCell ref="H5:I5"/>
    <mergeCell ref="H6:I8"/>
    <mergeCell ref="D6:E8"/>
    <mergeCell ref="B6:C8"/>
    <mergeCell ref="F6:G8"/>
    <mergeCell ref="B9:L9"/>
    <mergeCell ref="B1:L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O104"/>
  <sheetViews>
    <sheetView showGridLines="1" workbookViewId="0">
      <selection activeCell="A1" sqref="A1"/>
    </sheetView>
  </sheetViews>
  <sheetFormatPr baseColWidth="10" defaultColWidth="8.83203125" defaultRowHeight="15"/>
  <cols>
    <col width="3" customWidth="1" style="67" min="1" max="1"/>
    <col width="12" customWidth="1" style="67" min="2" max="3"/>
    <col width="22" customWidth="1" style="67" min="4" max="4"/>
    <col width="15" customWidth="1" style="67" min="5" max="6"/>
    <col width="12" customWidth="1" style="67" min="7" max="7"/>
    <col width="10" customWidth="1" style="67" min="8" max="9"/>
    <col width="15" customWidth="1" style="67" min="10" max="10"/>
    <col width="20" customWidth="1" style="67" min="11" max="12"/>
    <col width="15" customWidth="1" style="67" min="13" max="13"/>
    <col width="18" customWidth="1" style="67" min="14" max="14"/>
    <col width="3" customWidth="1" style="67" min="15" max="15"/>
  </cols>
  <sheetData>
    <row r="1" ht="38" customHeight="1" s="67">
      <c r="B1" s="90" t="inlineStr">
        <is>
          <t>SECURITY INCIDENT LOG &amp; TRACKER</t>
        </is>
      </c>
    </row>
    <row r="2" ht="35" customHeight="1" s="67">
      <c r="B2" s="89">
        <f>COUNTA(C5:C1000)</f>
        <v/>
      </c>
      <c r="D2" s="87" t="inlineStr">
        <is>
          <t>Total Incidents</t>
        </is>
      </c>
      <c r="F2" s="88">
        <f>COUNTIF(H5:H1000,"Open")</f>
        <v/>
      </c>
      <c r="H2" s="87" t="inlineStr">
        <is>
          <t>Open Incidents</t>
        </is>
      </c>
      <c r="J2" s="91">
        <f>COUNTIF(F5:F1000,"Critical")</f>
        <v/>
      </c>
      <c r="L2" s="87" t="inlineStr">
        <is>
          <t>Critical Incidents</t>
        </is>
      </c>
    </row>
    <row r="3" ht="22" customHeight="1" s="67">
      <c r="B3" s="18">
        <f>IFERROR(AVERAGEIF(H5:H1000,"Closed",J5:J1000),0)</f>
        <v/>
      </c>
      <c r="C3" s="16" t="inlineStr">
        <is>
          <t>Avg MTTR (hrs) for Closed</t>
        </is>
      </c>
      <c r="F3" s="19">
        <f>COUNTIF(H5:H1000,"Closed")</f>
        <v/>
      </c>
      <c r="G3" s="16" t="inlineStr">
        <is>
          <t>Closed Incidents</t>
        </is>
      </c>
      <c r="J3" s="20">
        <f>COUNTIF(F5:F1000,"High")</f>
        <v/>
      </c>
      <c r="K3" s="16" t="inlineStr">
        <is>
          <t>High Incidents</t>
        </is>
      </c>
    </row>
    <row r="4" ht="30" customHeight="1" s="67">
      <c r="B4" s="21" t="inlineStr">
        <is>
          <t>Incident ID</t>
        </is>
      </c>
      <c r="C4" s="21" t="inlineStr">
        <is>
          <t>Date Reported</t>
        </is>
      </c>
      <c r="D4" s="21" t="inlineStr">
        <is>
          <t>Date Closed</t>
        </is>
      </c>
      <c r="E4" s="21" t="inlineStr">
        <is>
          <t>Incident Title</t>
        </is>
      </c>
      <c r="F4" s="21" t="inlineStr">
        <is>
          <t>Severity</t>
        </is>
      </c>
      <c r="G4" s="21" t="inlineStr">
        <is>
          <t>Category</t>
        </is>
      </c>
      <c r="H4" s="21" t="inlineStr">
        <is>
          <t>Status</t>
        </is>
      </c>
      <c r="I4" s="21" t="inlineStr">
        <is>
          <t>MTTD (hrs)</t>
        </is>
      </c>
      <c r="J4" s="21" t="inlineStr">
        <is>
          <t>MTTR (hrs)</t>
        </is>
      </c>
      <c r="K4" s="21" t="inlineStr">
        <is>
          <t>Affected System</t>
        </is>
      </c>
      <c r="L4" s="21" t="inlineStr">
        <is>
          <t>Description</t>
        </is>
      </c>
      <c r="M4" s="21" t="inlineStr">
        <is>
          <t>Root Cause</t>
        </is>
      </c>
      <c r="N4" s="21" t="inlineStr">
        <is>
          <t>Assignee</t>
        </is>
      </c>
      <c r="O4" s="21" t="inlineStr">
        <is>
          <t>Remediation</t>
        </is>
      </c>
    </row>
    <row r="5" ht="20" customHeight="1" s="67">
      <c r="B5" s="22">
        <f>IF(C5="","",TEXT(ROW()-4,"INC-0000"))</f>
        <v/>
      </c>
      <c r="C5" s="23" t="inlineStr">
        <is>
          <t>2026-10-01</t>
        </is>
      </c>
      <c r="D5" s="23" t="inlineStr">
        <is>
          <t>2026-10-02</t>
        </is>
      </c>
      <c r="E5" s="23" t="inlineStr">
        <is>
          <t>Phishing Email Campaign Detected</t>
        </is>
      </c>
      <c r="F5" s="23" t="inlineStr">
        <is>
          <t>High</t>
        </is>
      </c>
      <c r="G5" s="23" t="inlineStr">
        <is>
          <t>Phishing</t>
        </is>
      </c>
      <c r="H5" s="23" t="inlineStr">
        <is>
          <t>Closed</t>
        </is>
      </c>
      <c r="I5" s="23" t="n">
        <v>2</v>
      </c>
      <c r="J5" s="23" t="n">
        <v>8</v>
      </c>
      <c r="K5" s="23" t="inlineStr">
        <is>
          <t>Email Server</t>
        </is>
      </c>
      <c r="L5" s="23" t="inlineStr">
        <is>
          <t>Mass phishing campaign targeting finance dept</t>
        </is>
      </c>
      <c r="M5" s="23" t="inlineStr">
        <is>
          <t>Compromised vendor account</t>
        </is>
      </c>
      <c r="N5" s="23" t="inlineStr">
        <is>
          <t>John Smith</t>
        </is>
      </c>
      <c r="O5" s="23" t="inlineStr">
        <is>
          <t>Block sender, user awareness training</t>
        </is>
      </c>
    </row>
    <row r="6" ht="20" customHeight="1" s="67">
      <c r="B6" s="22">
        <f>IF(C6="","",TEXT(ROW()-4,"INC-0000"))</f>
        <v/>
      </c>
      <c r="C6" s="24" t="inlineStr">
        <is>
          <t>2026-10-03</t>
        </is>
      </c>
      <c r="D6" s="24" t="n"/>
      <c r="E6" s="24" t="inlineStr">
        <is>
          <t>Ransomware Attempt on File Server</t>
        </is>
      </c>
      <c r="F6" s="24" t="inlineStr">
        <is>
          <t>Critical</t>
        </is>
      </c>
      <c r="G6" s="24" t="inlineStr">
        <is>
          <t>Ransomware</t>
        </is>
      </c>
      <c r="H6" s="24" t="inlineStr">
        <is>
          <t>In Progress</t>
        </is>
      </c>
      <c r="I6" s="24" t="n">
        <v>1</v>
      </c>
      <c r="J6" s="24" t="n"/>
      <c r="K6" s="24" t="inlineStr">
        <is>
          <t>File Server FS-01</t>
        </is>
      </c>
      <c r="L6" s="24" t="inlineStr">
        <is>
          <t>Ransomware variant detected on shared drive</t>
        </is>
      </c>
      <c r="M6" s="24" t="inlineStr">
        <is>
          <t>Unpatched SMB vulnerability</t>
        </is>
      </c>
      <c r="N6" s="24" t="inlineStr">
        <is>
          <t>Sarah Lee</t>
        </is>
      </c>
      <c r="O6" s="24" t="inlineStr">
        <is>
          <t>Isolate system, restore from backup</t>
        </is>
      </c>
    </row>
    <row r="7" ht="20" customHeight="1" s="67">
      <c r="B7" s="22">
        <f>IF(C7="","",TEXT(ROW()-4,"INC-0000"))</f>
        <v/>
      </c>
      <c r="C7" s="23" t="inlineStr">
        <is>
          <t>2026-10-05</t>
        </is>
      </c>
      <c r="D7" s="23" t="inlineStr">
        <is>
          <t>2026-10-05</t>
        </is>
      </c>
      <c r="E7" s="23" t="inlineStr">
        <is>
          <t>Unauthorized Admin Access</t>
        </is>
      </c>
      <c r="F7" s="23" t="inlineStr">
        <is>
          <t>High</t>
        </is>
      </c>
      <c r="G7" s="23" t="inlineStr">
        <is>
          <t>Unauthorized Access</t>
        </is>
      </c>
      <c r="H7" s="23" t="inlineStr">
        <is>
          <t>Closed</t>
        </is>
      </c>
      <c r="I7" s="23" t="n">
        <v>0.5</v>
      </c>
      <c r="J7" s="23" t="n">
        <v>3</v>
      </c>
      <c r="K7" s="23" t="inlineStr">
        <is>
          <t>AD Controller</t>
        </is>
      </c>
      <c r="L7" s="23" t="inlineStr">
        <is>
          <t>Admin account used outside business hours</t>
        </is>
      </c>
      <c r="M7" s="23" t="inlineStr">
        <is>
          <t>Weak password policy</t>
        </is>
      </c>
      <c r="N7" s="23" t="inlineStr">
        <is>
          <t>Mike Johnson</t>
        </is>
      </c>
      <c r="O7" s="23" t="inlineStr">
        <is>
          <t>Reset credentials, enforce MFA</t>
        </is>
      </c>
    </row>
    <row r="8" ht="20" customHeight="1" s="67">
      <c r="B8" s="22">
        <f>IF(C8="","",TEXT(ROW()-4,"INC-0000"))</f>
        <v/>
      </c>
      <c r="C8" s="24" t="inlineStr">
        <is>
          <t>2026-10-08</t>
        </is>
      </c>
      <c r="D8" s="24" t="n"/>
      <c r="E8" s="24" t="inlineStr">
        <is>
          <t>DDoS Attack on Web Gateway</t>
        </is>
      </c>
      <c r="F8" s="24" t="inlineStr">
        <is>
          <t>Critical</t>
        </is>
      </c>
      <c r="G8" s="24" t="inlineStr">
        <is>
          <t>DDoS</t>
        </is>
      </c>
      <c r="H8" s="24" t="inlineStr">
        <is>
          <t>Open</t>
        </is>
      </c>
      <c r="I8" s="24" t="n">
        <v>0.3</v>
      </c>
      <c r="J8" s="24" t="n"/>
      <c r="K8" s="24" t="inlineStr">
        <is>
          <t>Web Gateway</t>
        </is>
      </c>
      <c r="L8" s="24" t="inlineStr">
        <is>
          <t>Volumetric DDoS targeting public IP</t>
        </is>
      </c>
      <c r="M8" s="24" t="inlineStr">
        <is>
          <t>Botnet infrastructure</t>
        </is>
      </c>
      <c r="N8" s="24" t="inlineStr">
        <is>
          <t>Net Team</t>
        </is>
      </c>
      <c r="O8" s="24" t="inlineStr">
        <is>
          <t>Rate limiting, ISP scrubbing</t>
        </is>
      </c>
    </row>
    <row r="9" ht="20" customHeight="1" s="67">
      <c r="B9" s="22">
        <f>IF(C9="","",TEXT(ROW()-4,"INC-0000"))</f>
        <v/>
      </c>
      <c r="C9" s="23" t="inlineStr">
        <is>
          <t>2026-10-10</t>
        </is>
      </c>
      <c r="D9" s="23" t="inlineStr">
        <is>
          <t>2026-10-11</t>
        </is>
      </c>
      <c r="E9" s="23" t="inlineStr">
        <is>
          <t>Data Exfiltration Attempt</t>
        </is>
      </c>
      <c r="F9" s="23" t="inlineStr">
        <is>
          <t>Critical</t>
        </is>
      </c>
      <c r="G9" s="23" t="inlineStr">
        <is>
          <t>Data Breach</t>
        </is>
      </c>
      <c r="H9" s="23" t="inlineStr">
        <is>
          <t>Closed</t>
        </is>
      </c>
      <c r="I9" s="23" t="n">
        <v>1.5</v>
      </c>
      <c r="J9" s="23" t="n">
        <v>12</v>
      </c>
      <c r="K9" s="23" t="inlineStr">
        <is>
          <t>DB Server SQL-03</t>
        </is>
      </c>
      <c r="L9" s="23" t="inlineStr">
        <is>
          <t>Large data transfer to external IP detected</t>
        </is>
      </c>
      <c r="M9" s="23" t="inlineStr">
        <is>
          <t>SQL injection vulnerability</t>
        </is>
      </c>
      <c r="N9" s="23" t="inlineStr">
        <is>
          <t>CISO Team</t>
        </is>
      </c>
      <c r="O9" s="23" t="inlineStr">
        <is>
          <t>Patch DB, revoke access, notify legal</t>
        </is>
      </c>
    </row>
    <row r="10" ht="20" customHeight="1" s="67">
      <c r="B10" s="22">
        <f>IF(C10="","",TEXT(ROW()-4,"INC-0000"))</f>
        <v/>
      </c>
      <c r="C10" s="24" t="inlineStr">
        <is>
          <t>2026-10-12</t>
        </is>
      </c>
      <c r="D10" s="24" t="n"/>
      <c r="E10" s="24" t="inlineStr">
        <is>
          <t>Malware on Endpoint</t>
        </is>
      </c>
      <c r="F10" s="24" t="inlineStr">
        <is>
          <t>Medium</t>
        </is>
      </c>
      <c r="G10" s="24" t="inlineStr">
        <is>
          <t>Malware</t>
        </is>
      </c>
      <c r="H10" s="24" t="inlineStr">
        <is>
          <t>In Progress</t>
        </is>
      </c>
      <c r="I10" s="24" t="n">
        <v>1</v>
      </c>
      <c r="J10" s="24" t="n"/>
      <c r="K10" s="24" t="inlineStr">
        <is>
          <t>PC-USER-045</t>
        </is>
      </c>
      <c r="L10" s="24" t="inlineStr">
        <is>
          <t>Trojan detected by EDR</t>
        </is>
      </c>
      <c r="M10" s="24" t="inlineStr">
        <is>
          <t>Malicious email attachment</t>
        </is>
      </c>
      <c r="N10" s="24" t="inlineStr">
        <is>
          <t>IT Helpdesk</t>
        </is>
      </c>
      <c r="O10" s="24" t="inlineStr">
        <is>
          <t>Quarantine endpoint, scan network</t>
        </is>
      </c>
    </row>
    <row r="11" ht="20" customHeight="1" s="67">
      <c r="B11" s="22">
        <f>IF(C11="","",TEXT(ROW()-4,"INC-0000"))</f>
        <v/>
      </c>
      <c r="C11" s="23" t="inlineStr">
        <is>
          <t>2026-10-13</t>
        </is>
      </c>
      <c r="D11" s="23" t="inlineStr">
        <is>
          <t>2026-10-13</t>
        </is>
      </c>
      <c r="E11" s="23" t="inlineStr">
        <is>
          <t>Failed VPN Brute Force</t>
        </is>
      </c>
      <c r="F11" s="23" t="inlineStr">
        <is>
          <t>Low</t>
        </is>
      </c>
      <c r="G11" s="23" t="inlineStr">
        <is>
          <t>Unauthorized Access</t>
        </is>
      </c>
      <c r="H11" s="23" t="inlineStr">
        <is>
          <t>Closed</t>
        </is>
      </c>
      <c r="I11" s="23" t="n">
        <v>0.2</v>
      </c>
      <c r="J11" s="23" t="n">
        <v>1</v>
      </c>
      <c r="K11" s="23" t="inlineStr">
        <is>
          <t>VPN Gateway</t>
        </is>
      </c>
      <c r="L11" s="23" t="inlineStr">
        <is>
          <t>Multiple failed login attempts</t>
        </is>
      </c>
      <c r="M11" s="23" t="inlineStr">
        <is>
          <t>Automated scanning bot</t>
        </is>
      </c>
      <c r="N11" s="23" t="inlineStr">
        <is>
          <t>Net Team</t>
        </is>
      </c>
      <c r="O11" s="23" t="inlineStr">
        <is>
          <t>Block source IP, update firewall rules</t>
        </is>
      </c>
    </row>
    <row r="12" ht="20" customHeight="1" s="67">
      <c r="B12" s="22">
        <f>IF(C12="","",TEXT(ROW()-4,"INC-0000"))</f>
        <v/>
      </c>
      <c r="C12" s="24" t="inlineStr">
        <is>
          <t>2026-10-14</t>
        </is>
      </c>
      <c r="D12" s="24" t="n"/>
      <c r="E12" s="24" t="inlineStr">
        <is>
          <t>Insider Threat Alert</t>
        </is>
      </c>
      <c r="F12" s="24" t="inlineStr">
        <is>
          <t>High</t>
        </is>
      </c>
      <c r="G12" s="24" t="inlineStr">
        <is>
          <t>Insider Threat</t>
        </is>
      </c>
      <c r="H12" s="24" t="inlineStr">
        <is>
          <t>Open</t>
        </is>
      </c>
      <c r="I12" s="24" t="n">
        <v>2</v>
      </c>
      <c r="J12" s="24" t="n"/>
      <c r="K12" s="24" t="inlineStr">
        <is>
          <t>HR System</t>
        </is>
      </c>
      <c r="L12" s="24" t="inlineStr">
        <is>
          <t>Unusual bulk download of HR data</t>
        </is>
      </c>
      <c r="M12" s="24" t="inlineStr">
        <is>
          <t>Disgruntled employee suspicion</t>
        </is>
      </c>
      <c r="N12" s="24" t="inlineStr">
        <is>
          <t>HR + CISO</t>
        </is>
      </c>
      <c r="O12" s="24" t="inlineStr">
        <is>
          <t>Freeze account, preserve evidence, investigate</t>
        </is>
      </c>
    </row>
    <row r="13" ht="20" customHeight="1" s="67">
      <c r="B13" s="22">
        <f>IF(C13="","",TEXT(ROW()-4,"INC-0000"))</f>
        <v/>
      </c>
      <c r="C13" s="23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23" t="n"/>
      <c r="O13" s="23" t="n"/>
    </row>
    <row r="14" ht="20" customHeight="1" s="67">
      <c r="B14" s="22">
        <f>IF(C14="","",TEXT(ROW()-4,"INC-0000"))</f>
        <v/>
      </c>
      <c r="C14" s="24" t="n"/>
      <c r="D14" s="24" t="n"/>
      <c r="E14" s="24" t="n"/>
      <c r="F14" s="24" t="n"/>
      <c r="G14" s="24" t="n"/>
      <c r="H14" s="24" t="n"/>
      <c r="I14" s="24" t="n"/>
      <c r="J14" s="24" t="n"/>
      <c r="K14" s="24" t="n"/>
      <c r="L14" s="24" t="n"/>
      <c r="M14" s="24" t="n"/>
      <c r="N14" s="24" t="n"/>
      <c r="O14" s="24" t="n"/>
    </row>
    <row r="15" ht="20" customHeight="1" s="67">
      <c r="B15" s="22">
        <f>IF(C15="","",TEXT(ROW()-4,"INC-0000"))</f>
        <v/>
      </c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3" t="n"/>
    </row>
    <row r="16" ht="20" customHeight="1" s="67">
      <c r="B16" s="22">
        <f>IF(C16="","",TEXT(ROW()-4,"INC-0000"))</f>
        <v/>
      </c>
      <c r="C16" s="24" t="n"/>
      <c r="D16" s="24" t="n"/>
      <c r="E16" s="24" t="n"/>
      <c r="F16" s="24" t="n"/>
      <c r="G16" s="24" t="n"/>
      <c r="H16" s="24" t="n"/>
      <c r="I16" s="24" t="n"/>
      <c r="J16" s="24" t="n"/>
      <c r="K16" s="24" t="n"/>
      <c r="L16" s="24" t="n"/>
      <c r="M16" s="24" t="n"/>
      <c r="N16" s="24" t="n"/>
      <c r="O16" s="24" t="n"/>
    </row>
    <row r="17" ht="20" customHeight="1" s="67">
      <c r="B17" s="22">
        <f>IF(C17="","",TEXT(ROW()-4,"INC-0000"))</f>
        <v/>
      </c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</row>
    <row r="18" ht="20" customHeight="1" s="67">
      <c r="B18" s="22">
        <f>IF(C18="","",TEXT(ROW()-4,"INC-0000"))</f>
        <v/>
      </c>
      <c r="C18" s="24" t="n"/>
      <c r="D18" s="24" t="n"/>
      <c r="E18" s="24" t="n"/>
      <c r="F18" s="24" t="n"/>
      <c r="G18" s="24" t="n"/>
      <c r="H18" s="24" t="n"/>
      <c r="I18" s="24" t="n"/>
      <c r="J18" s="24" t="n"/>
      <c r="K18" s="24" t="n"/>
      <c r="L18" s="24" t="n"/>
      <c r="M18" s="24" t="n"/>
      <c r="N18" s="24" t="n"/>
      <c r="O18" s="24" t="n"/>
    </row>
    <row r="19" ht="20" customHeight="1" s="67">
      <c r="B19" s="22">
        <f>IF(C19="","",TEXT(ROW()-4,"INC-0000"))</f>
        <v/>
      </c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</row>
    <row r="20" ht="20" customHeight="1" s="67">
      <c r="B20" s="22">
        <f>IF(C20="","",TEXT(ROW()-4,"INC-0000"))</f>
        <v/>
      </c>
      <c r="C20" s="24" t="n"/>
      <c r="D20" s="24" t="n"/>
      <c r="E20" s="24" t="n"/>
      <c r="F20" s="24" t="n"/>
      <c r="G20" s="24" t="n"/>
      <c r="H20" s="24" t="n"/>
      <c r="I20" s="24" t="n"/>
      <c r="J20" s="24" t="n"/>
      <c r="K20" s="24" t="n"/>
      <c r="L20" s="24" t="n"/>
      <c r="M20" s="24" t="n"/>
      <c r="N20" s="24" t="n"/>
      <c r="O20" s="24" t="n"/>
    </row>
    <row r="21" ht="20" customHeight="1" s="67">
      <c r="B21" s="22">
        <f>IF(C21="","",TEXT(ROW()-4,"INC-0000"))</f>
        <v/>
      </c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</row>
    <row r="22" ht="20" customHeight="1" s="67">
      <c r="B22" s="22">
        <f>IF(C22="","",TEXT(ROW()-4,"INC-0000"))</f>
        <v/>
      </c>
      <c r="C22" s="24" t="n"/>
      <c r="D22" s="24" t="n"/>
      <c r="E22" s="24" t="n"/>
      <c r="F22" s="24" t="n"/>
      <c r="G22" s="24" t="n"/>
      <c r="H22" s="24" t="n"/>
      <c r="I22" s="24" t="n"/>
      <c r="J22" s="24" t="n"/>
      <c r="K22" s="24" t="n"/>
      <c r="L22" s="24" t="n"/>
      <c r="M22" s="24" t="n"/>
      <c r="N22" s="24" t="n"/>
      <c r="O22" s="24" t="n"/>
    </row>
    <row r="23" ht="20" customHeight="1" s="67">
      <c r="B23" s="22">
        <f>IF(C23="","",TEXT(ROW()-4,"INC-0000"))</f>
        <v/>
      </c>
      <c r="C23" s="23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  <c r="O23" s="23" t="n"/>
    </row>
    <row r="24" ht="20" customHeight="1" s="67">
      <c r="B24" s="22">
        <f>IF(C24="","",TEXT(ROW()-4,"INC-0000"))</f>
        <v/>
      </c>
      <c r="C24" s="24" t="n"/>
      <c r="D24" s="24" t="n"/>
      <c r="E24" s="24" t="n"/>
      <c r="F24" s="24" t="n"/>
      <c r="G24" s="24" t="n"/>
      <c r="H24" s="24" t="n"/>
      <c r="I24" s="24" t="n"/>
      <c r="J24" s="24" t="n"/>
      <c r="K24" s="24" t="n"/>
      <c r="L24" s="24" t="n"/>
      <c r="M24" s="24" t="n"/>
      <c r="N24" s="24" t="n"/>
      <c r="O24" s="24" t="n"/>
    </row>
    <row r="25" ht="20" customHeight="1" s="67">
      <c r="B25" s="22">
        <f>IF(C25="","",TEXT(ROW()-4,"INC-0000"))</f>
        <v/>
      </c>
      <c r="C25" s="23" t="n"/>
      <c r="D25" s="23" t="n"/>
      <c r="E25" s="23" t="n"/>
      <c r="F25" s="23" t="n"/>
      <c r="G25" s="23" t="n"/>
      <c r="H25" s="23" t="n"/>
      <c r="I25" s="23" t="n"/>
      <c r="J25" s="23" t="n"/>
      <c r="K25" s="23" t="n"/>
      <c r="L25" s="23" t="n"/>
      <c r="M25" s="23" t="n"/>
      <c r="N25" s="23" t="n"/>
      <c r="O25" s="23" t="n"/>
    </row>
    <row r="26" ht="20" customHeight="1" s="67">
      <c r="B26" s="22">
        <f>IF(C26="","",TEXT(ROW()-4,"INC-0000"))</f>
        <v/>
      </c>
      <c r="C26" s="24" t="n"/>
      <c r="D26" s="24" t="n"/>
      <c r="E26" s="24" t="n"/>
      <c r="F26" s="24" t="n"/>
      <c r="G26" s="24" t="n"/>
      <c r="H26" s="24" t="n"/>
      <c r="I26" s="24" t="n"/>
      <c r="J26" s="24" t="n"/>
      <c r="K26" s="24" t="n"/>
      <c r="L26" s="24" t="n"/>
      <c r="M26" s="24" t="n"/>
      <c r="N26" s="24" t="n"/>
      <c r="O26" s="24" t="n"/>
    </row>
    <row r="27" ht="20" customHeight="1" s="67">
      <c r="B27" s="22">
        <f>IF(C27="","",TEXT(ROW()-4,"INC-0000"))</f>
        <v/>
      </c>
      <c r="C27" s="23" t="n"/>
      <c r="D27" s="23" t="n"/>
      <c r="E27" s="23" t="n"/>
      <c r="F27" s="23" t="n"/>
      <c r="G27" s="23" t="n"/>
      <c r="H27" s="23" t="n"/>
      <c r="I27" s="23" t="n"/>
      <c r="J27" s="23" t="n"/>
      <c r="K27" s="23" t="n"/>
      <c r="L27" s="23" t="n"/>
      <c r="M27" s="23" t="n"/>
      <c r="N27" s="23" t="n"/>
      <c r="O27" s="23" t="n"/>
    </row>
    <row r="28" ht="20" customHeight="1" s="67">
      <c r="B28" s="22">
        <f>IF(C28="","",TEXT(ROW()-4,"INC-0000"))</f>
        <v/>
      </c>
      <c r="C28" s="24" t="n"/>
      <c r="D28" s="24" t="n"/>
      <c r="E28" s="24" t="n"/>
      <c r="F28" s="24" t="n"/>
      <c r="G28" s="24" t="n"/>
      <c r="H28" s="24" t="n"/>
      <c r="I28" s="24" t="n"/>
      <c r="J28" s="24" t="n"/>
      <c r="K28" s="24" t="n"/>
      <c r="L28" s="24" t="n"/>
      <c r="M28" s="24" t="n"/>
      <c r="N28" s="24" t="n"/>
      <c r="O28" s="24" t="n"/>
    </row>
    <row r="29" ht="20" customHeight="1" s="67">
      <c r="B29" s="22">
        <f>IF(C29="","",TEXT(ROW()-4,"INC-0000"))</f>
        <v/>
      </c>
      <c r="C29" s="23" t="n"/>
      <c r="D29" s="23" t="n"/>
      <c r="E29" s="23" t="n"/>
      <c r="F29" s="23" t="n"/>
      <c r="G29" s="23" t="n"/>
      <c r="H29" s="23" t="n"/>
      <c r="I29" s="23" t="n"/>
      <c r="J29" s="23" t="n"/>
      <c r="K29" s="23" t="n"/>
      <c r="L29" s="23" t="n"/>
      <c r="M29" s="23" t="n"/>
      <c r="N29" s="23" t="n"/>
      <c r="O29" s="23" t="n"/>
    </row>
    <row r="30" ht="20" customHeight="1" s="67">
      <c r="B30" s="22">
        <f>IF(C30="","",TEXT(ROW()-4,"INC-0000"))</f>
        <v/>
      </c>
      <c r="C30" s="24" t="n"/>
      <c r="D30" s="24" t="n"/>
      <c r="E30" s="24" t="n"/>
      <c r="F30" s="24" t="n"/>
      <c r="G30" s="24" t="n"/>
      <c r="H30" s="24" t="n"/>
      <c r="I30" s="24" t="n"/>
      <c r="J30" s="24" t="n"/>
      <c r="K30" s="24" t="n"/>
      <c r="L30" s="24" t="n"/>
      <c r="M30" s="24" t="n"/>
      <c r="N30" s="24" t="n"/>
      <c r="O30" s="24" t="n"/>
    </row>
    <row r="31" ht="20" customHeight="1" s="67">
      <c r="B31" s="22">
        <f>IF(C31="","",TEXT(ROW()-4,"INC-0000"))</f>
        <v/>
      </c>
      <c r="C31" s="23" t="n"/>
      <c r="D31" s="23" t="n"/>
      <c r="E31" s="23" t="n"/>
      <c r="F31" s="23" t="n"/>
      <c r="G31" s="23" t="n"/>
      <c r="H31" s="23" t="n"/>
      <c r="I31" s="23" t="n"/>
      <c r="J31" s="23" t="n"/>
      <c r="K31" s="23" t="n"/>
      <c r="L31" s="23" t="n"/>
      <c r="M31" s="23" t="n"/>
      <c r="N31" s="23" t="n"/>
      <c r="O31" s="23" t="n"/>
    </row>
    <row r="32" ht="20" customHeight="1" s="67">
      <c r="B32" s="22">
        <f>IF(C32="","",TEXT(ROW()-4,"INC-0000"))</f>
        <v/>
      </c>
      <c r="C32" s="24" t="n"/>
      <c r="D32" s="24" t="n"/>
      <c r="E32" s="24" t="n"/>
      <c r="F32" s="24" t="n"/>
      <c r="G32" s="24" t="n"/>
      <c r="H32" s="24" t="n"/>
      <c r="I32" s="24" t="n"/>
      <c r="J32" s="24" t="n"/>
      <c r="K32" s="24" t="n"/>
      <c r="L32" s="24" t="n"/>
      <c r="M32" s="24" t="n"/>
      <c r="N32" s="24" t="n"/>
      <c r="O32" s="24" t="n"/>
    </row>
    <row r="33" ht="20" customHeight="1" s="67">
      <c r="B33" s="22">
        <f>IF(C33="","",TEXT(ROW()-4,"INC-0000"))</f>
        <v/>
      </c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  <c r="L33" s="23" t="n"/>
      <c r="M33" s="23" t="n"/>
      <c r="N33" s="23" t="n"/>
      <c r="O33" s="23" t="n"/>
    </row>
    <row r="34" ht="20" customHeight="1" s="67">
      <c r="B34" s="22">
        <f>IF(C34="","",TEXT(ROW()-4,"INC-0000"))</f>
        <v/>
      </c>
      <c r="C34" s="24" t="n"/>
      <c r="D34" s="24" t="n"/>
      <c r="E34" s="24" t="n"/>
      <c r="F34" s="24" t="n"/>
      <c r="G34" s="24" t="n"/>
      <c r="H34" s="24" t="n"/>
      <c r="I34" s="24" t="n"/>
      <c r="J34" s="24" t="n"/>
      <c r="K34" s="24" t="n"/>
      <c r="L34" s="24" t="n"/>
      <c r="M34" s="24" t="n"/>
      <c r="N34" s="24" t="n"/>
      <c r="O34" s="24" t="n"/>
    </row>
    <row r="35" ht="20" customHeight="1" s="67">
      <c r="B35" s="22">
        <f>IF(C35="","",TEXT(ROW()-4,"INC-0000"))</f>
        <v/>
      </c>
      <c r="C35" s="23" t="n"/>
      <c r="D35" s="23" t="n"/>
      <c r="E35" s="23" t="n"/>
      <c r="F35" s="23" t="n"/>
      <c r="G35" s="23" t="n"/>
      <c r="H35" s="23" t="n"/>
      <c r="I35" s="23" t="n"/>
      <c r="J35" s="23" t="n"/>
      <c r="K35" s="23" t="n"/>
      <c r="L35" s="23" t="n"/>
      <c r="M35" s="23" t="n"/>
      <c r="N35" s="23" t="n"/>
      <c r="O35" s="23" t="n"/>
    </row>
    <row r="36" ht="20" customHeight="1" s="67">
      <c r="B36" s="22">
        <f>IF(C36="","",TEXT(ROW()-4,"INC-0000"))</f>
        <v/>
      </c>
      <c r="C36" s="24" t="n"/>
      <c r="D36" s="24" t="n"/>
      <c r="E36" s="24" t="n"/>
      <c r="F36" s="24" t="n"/>
      <c r="G36" s="24" t="n"/>
      <c r="H36" s="24" t="n"/>
      <c r="I36" s="24" t="n"/>
      <c r="J36" s="24" t="n"/>
      <c r="K36" s="24" t="n"/>
      <c r="L36" s="24" t="n"/>
      <c r="M36" s="24" t="n"/>
      <c r="N36" s="24" t="n"/>
      <c r="O36" s="24" t="n"/>
    </row>
    <row r="37" ht="20" customHeight="1" s="67">
      <c r="B37" s="22">
        <f>IF(C37="","",TEXT(ROW()-4,"INC-0000"))</f>
        <v/>
      </c>
      <c r="C37" s="23" t="n"/>
      <c r="D37" s="23" t="n"/>
      <c r="E37" s="23" t="n"/>
      <c r="F37" s="23" t="n"/>
      <c r="G37" s="23" t="n"/>
      <c r="H37" s="23" t="n"/>
      <c r="I37" s="23" t="n"/>
      <c r="J37" s="23" t="n"/>
      <c r="K37" s="23" t="n"/>
      <c r="L37" s="23" t="n"/>
      <c r="M37" s="23" t="n"/>
      <c r="N37" s="23" t="n"/>
      <c r="O37" s="23" t="n"/>
    </row>
    <row r="38" ht="20" customHeight="1" s="67">
      <c r="B38" s="22">
        <f>IF(C38="","",TEXT(ROW()-4,"INC-0000"))</f>
        <v/>
      </c>
      <c r="C38" s="24" t="n"/>
      <c r="D38" s="24" t="n"/>
      <c r="E38" s="24" t="n"/>
      <c r="F38" s="24" t="n"/>
      <c r="G38" s="24" t="n"/>
      <c r="H38" s="24" t="n"/>
      <c r="I38" s="24" t="n"/>
      <c r="J38" s="24" t="n"/>
      <c r="K38" s="24" t="n"/>
      <c r="L38" s="24" t="n"/>
      <c r="M38" s="24" t="n"/>
      <c r="N38" s="24" t="n"/>
      <c r="O38" s="24" t="n"/>
    </row>
    <row r="39" ht="20" customHeight="1" s="67">
      <c r="B39" s="22">
        <f>IF(C39="","",TEXT(ROW()-4,"INC-0000"))</f>
        <v/>
      </c>
      <c r="C39" s="23" t="n"/>
      <c r="D39" s="23" t="n"/>
      <c r="E39" s="23" t="n"/>
      <c r="F39" s="23" t="n"/>
      <c r="G39" s="23" t="n"/>
      <c r="H39" s="23" t="n"/>
      <c r="I39" s="23" t="n"/>
      <c r="J39" s="23" t="n"/>
      <c r="K39" s="23" t="n"/>
      <c r="L39" s="23" t="n"/>
      <c r="M39" s="23" t="n"/>
      <c r="N39" s="23" t="n"/>
      <c r="O39" s="23" t="n"/>
    </row>
    <row r="40" ht="20" customHeight="1" s="67">
      <c r="B40" s="22">
        <f>IF(C40="","",TEXT(ROW()-4,"INC-0000"))</f>
        <v/>
      </c>
      <c r="C40" s="24" t="n"/>
      <c r="D40" s="24" t="n"/>
      <c r="E40" s="24" t="n"/>
      <c r="F40" s="24" t="n"/>
      <c r="G40" s="24" t="n"/>
      <c r="H40" s="24" t="n"/>
      <c r="I40" s="24" t="n"/>
      <c r="J40" s="24" t="n"/>
      <c r="K40" s="24" t="n"/>
      <c r="L40" s="24" t="n"/>
      <c r="M40" s="24" t="n"/>
      <c r="N40" s="24" t="n"/>
      <c r="O40" s="24" t="n"/>
    </row>
    <row r="41" ht="20" customHeight="1" s="67">
      <c r="B41" s="22">
        <f>IF(C41="","",TEXT(ROW()-4,"INC-0000"))</f>
        <v/>
      </c>
      <c r="C41" s="23" t="n"/>
      <c r="D41" s="23" t="n"/>
      <c r="E41" s="23" t="n"/>
      <c r="F41" s="23" t="n"/>
      <c r="G41" s="23" t="n"/>
      <c r="H41" s="23" t="n"/>
      <c r="I41" s="23" t="n"/>
      <c r="J41" s="23" t="n"/>
      <c r="K41" s="23" t="n"/>
      <c r="L41" s="23" t="n"/>
      <c r="M41" s="23" t="n"/>
      <c r="N41" s="23" t="n"/>
      <c r="O41" s="23" t="n"/>
    </row>
    <row r="42" ht="20" customHeight="1" s="67">
      <c r="B42" s="22">
        <f>IF(C42="","",TEXT(ROW()-4,"INC-0000"))</f>
        <v/>
      </c>
      <c r="C42" s="24" t="n"/>
      <c r="D42" s="24" t="n"/>
      <c r="E42" s="24" t="n"/>
      <c r="F42" s="24" t="n"/>
      <c r="G42" s="24" t="n"/>
      <c r="H42" s="24" t="n"/>
      <c r="I42" s="24" t="n"/>
      <c r="J42" s="24" t="n"/>
      <c r="K42" s="24" t="n"/>
      <c r="L42" s="24" t="n"/>
      <c r="M42" s="24" t="n"/>
      <c r="N42" s="24" t="n"/>
      <c r="O42" s="24" t="n"/>
    </row>
    <row r="43" ht="20" customHeight="1" s="67">
      <c r="B43" s="22">
        <f>IF(C43="","",TEXT(ROW()-4,"INC-0000"))</f>
        <v/>
      </c>
      <c r="C43" s="23" t="n"/>
      <c r="D43" s="23" t="n"/>
      <c r="E43" s="23" t="n"/>
      <c r="F43" s="23" t="n"/>
      <c r="G43" s="23" t="n"/>
      <c r="H43" s="23" t="n"/>
      <c r="I43" s="23" t="n"/>
      <c r="J43" s="23" t="n"/>
      <c r="K43" s="23" t="n"/>
      <c r="L43" s="23" t="n"/>
      <c r="M43" s="23" t="n"/>
      <c r="N43" s="23" t="n"/>
      <c r="O43" s="23" t="n"/>
    </row>
    <row r="44" ht="20" customHeight="1" s="67">
      <c r="B44" s="22">
        <f>IF(C44="","",TEXT(ROW()-4,"INC-0000"))</f>
        <v/>
      </c>
      <c r="C44" s="24" t="n"/>
      <c r="D44" s="24" t="n"/>
      <c r="E44" s="24" t="n"/>
      <c r="F44" s="24" t="n"/>
      <c r="G44" s="24" t="n"/>
      <c r="H44" s="24" t="n"/>
      <c r="I44" s="24" t="n"/>
      <c r="J44" s="24" t="n"/>
      <c r="K44" s="24" t="n"/>
      <c r="L44" s="24" t="n"/>
      <c r="M44" s="24" t="n"/>
      <c r="N44" s="24" t="n"/>
      <c r="O44" s="24" t="n"/>
    </row>
    <row r="45" ht="20" customHeight="1" s="67">
      <c r="B45" s="22">
        <f>IF(C45="","",TEXT(ROW()-4,"INC-0000"))</f>
        <v/>
      </c>
      <c r="C45" s="23" t="n"/>
      <c r="D45" s="23" t="n"/>
      <c r="E45" s="23" t="n"/>
      <c r="F45" s="23" t="n"/>
      <c r="G45" s="23" t="n"/>
      <c r="H45" s="23" t="n"/>
      <c r="I45" s="23" t="n"/>
      <c r="J45" s="23" t="n"/>
      <c r="K45" s="23" t="n"/>
      <c r="L45" s="23" t="n"/>
      <c r="M45" s="23" t="n"/>
      <c r="N45" s="23" t="n"/>
      <c r="O45" s="23" t="n"/>
    </row>
    <row r="46" ht="20" customHeight="1" s="67">
      <c r="B46" s="22">
        <f>IF(C46="","",TEXT(ROW()-4,"INC-0000"))</f>
        <v/>
      </c>
      <c r="C46" s="24" t="n"/>
      <c r="D46" s="24" t="n"/>
      <c r="E46" s="24" t="n"/>
      <c r="F46" s="24" t="n"/>
      <c r="G46" s="24" t="n"/>
      <c r="H46" s="24" t="n"/>
      <c r="I46" s="24" t="n"/>
      <c r="J46" s="24" t="n"/>
      <c r="K46" s="24" t="n"/>
      <c r="L46" s="24" t="n"/>
      <c r="M46" s="24" t="n"/>
      <c r="N46" s="24" t="n"/>
      <c r="O46" s="24" t="n"/>
    </row>
    <row r="47" ht="20" customHeight="1" s="67">
      <c r="B47" s="22">
        <f>IF(C47="","",TEXT(ROW()-4,"INC-0000"))</f>
        <v/>
      </c>
      <c r="C47" s="23" t="n"/>
      <c r="D47" s="23" t="n"/>
      <c r="E47" s="23" t="n"/>
      <c r="F47" s="23" t="n"/>
      <c r="G47" s="23" t="n"/>
      <c r="H47" s="23" t="n"/>
      <c r="I47" s="23" t="n"/>
      <c r="J47" s="23" t="n"/>
      <c r="K47" s="23" t="n"/>
      <c r="L47" s="23" t="n"/>
      <c r="M47" s="23" t="n"/>
      <c r="N47" s="23" t="n"/>
      <c r="O47" s="23" t="n"/>
    </row>
    <row r="48" ht="20" customHeight="1" s="67">
      <c r="B48" s="22">
        <f>IF(C48="","",TEXT(ROW()-4,"INC-0000"))</f>
        <v/>
      </c>
      <c r="C48" s="24" t="n"/>
      <c r="D48" s="24" t="n"/>
      <c r="E48" s="24" t="n"/>
      <c r="F48" s="24" t="n"/>
      <c r="G48" s="24" t="n"/>
      <c r="H48" s="24" t="n"/>
      <c r="I48" s="24" t="n"/>
      <c r="J48" s="24" t="n"/>
      <c r="K48" s="24" t="n"/>
      <c r="L48" s="24" t="n"/>
      <c r="M48" s="24" t="n"/>
      <c r="N48" s="24" t="n"/>
      <c r="O48" s="24" t="n"/>
    </row>
    <row r="49" ht="20" customHeight="1" s="67">
      <c r="B49" s="22">
        <f>IF(C49="","",TEXT(ROW()-4,"INC-0000"))</f>
        <v/>
      </c>
      <c r="C49" s="23" t="n"/>
      <c r="D49" s="23" t="n"/>
      <c r="E49" s="23" t="n"/>
      <c r="F49" s="23" t="n"/>
      <c r="G49" s="23" t="n"/>
      <c r="H49" s="23" t="n"/>
      <c r="I49" s="23" t="n"/>
      <c r="J49" s="23" t="n"/>
      <c r="K49" s="23" t="n"/>
      <c r="L49" s="23" t="n"/>
      <c r="M49" s="23" t="n"/>
      <c r="N49" s="23" t="n"/>
      <c r="O49" s="23" t="n"/>
    </row>
    <row r="50" ht="20" customHeight="1" s="67">
      <c r="B50" s="22">
        <f>IF(C50="","",TEXT(ROW()-4,"INC-0000"))</f>
        <v/>
      </c>
      <c r="C50" s="24" t="n"/>
      <c r="D50" s="24" t="n"/>
      <c r="E50" s="24" t="n"/>
      <c r="F50" s="24" t="n"/>
      <c r="G50" s="24" t="n"/>
      <c r="H50" s="24" t="n"/>
      <c r="I50" s="24" t="n"/>
      <c r="J50" s="24" t="n"/>
      <c r="K50" s="24" t="n"/>
      <c r="L50" s="24" t="n"/>
      <c r="M50" s="24" t="n"/>
      <c r="N50" s="24" t="n"/>
      <c r="O50" s="24" t="n"/>
    </row>
    <row r="51" ht="20" customHeight="1" s="67">
      <c r="B51" s="22">
        <f>IF(C51="","",TEXT(ROW()-4,"INC-0000"))</f>
        <v/>
      </c>
      <c r="C51" s="23" t="n"/>
      <c r="D51" s="23" t="n"/>
      <c r="E51" s="23" t="n"/>
      <c r="F51" s="23" t="n"/>
      <c r="G51" s="23" t="n"/>
      <c r="H51" s="23" t="n"/>
      <c r="I51" s="23" t="n"/>
      <c r="J51" s="23" t="n"/>
      <c r="K51" s="23" t="n"/>
      <c r="L51" s="23" t="n"/>
      <c r="M51" s="23" t="n"/>
      <c r="N51" s="23" t="n"/>
      <c r="O51" s="23" t="n"/>
    </row>
    <row r="52" ht="20" customHeight="1" s="67">
      <c r="B52" s="22">
        <f>IF(C52="","",TEXT(ROW()-4,"INC-0000"))</f>
        <v/>
      </c>
      <c r="C52" s="24" t="n"/>
      <c r="D52" s="24" t="n"/>
      <c r="E52" s="24" t="n"/>
      <c r="F52" s="24" t="n"/>
      <c r="G52" s="24" t="n"/>
      <c r="H52" s="24" t="n"/>
      <c r="I52" s="24" t="n"/>
      <c r="J52" s="24" t="n"/>
      <c r="K52" s="24" t="n"/>
      <c r="L52" s="24" t="n"/>
      <c r="M52" s="24" t="n"/>
      <c r="N52" s="24" t="n"/>
      <c r="O52" s="24" t="n"/>
    </row>
    <row r="53" ht="20" customHeight="1" s="67">
      <c r="B53" s="22">
        <f>IF(C53="","",TEXT(ROW()-4,"INC-0000"))</f>
        <v/>
      </c>
      <c r="C53" s="23" t="n"/>
      <c r="D53" s="23" t="n"/>
      <c r="E53" s="23" t="n"/>
      <c r="F53" s="23" t="n"/>
      <c r="G53" s="23" t="n"/>
      <c r="H53" s="23" t="n"/>
      <c r="I53" s="23" t="n"/>
      <c r="J53" s="23" t="n"/>
      <c r="K53" s="23" t="n"/>
      <c r="L53" s="23" t="n"/>
      <c r="M53" s="23" t="n"/>
      <c r="N53" s="23" t="n"/>
      <c r="O53" s="23" t="n"/>
    </row>
    <row r="54" ht="20" customHeight="1" s="67">
      <c r="B54" s="22">
        <f>IF(C54="","",TEXT(ROW()-4,"INC-0000"))</f>
        <v/>
      </c>
      <c r="C54" s="24" t="n"/>
      <c r="D54" s="24" t="n"/>
      <c r="E54" s="24" t="n"/>
      <c r="F54" s="24" t="n"/>
      <c r="G54" s="24" t="n"/>
      <c r="H54" s="24" t="n"/>
      <c r="I54" s="24" t="n"/>
      <c r="J54" s="24" t="n"/>
      <c r="K54" s="24" t="n"/>
      <c r="L54" s="24" t="n"/>
      <c r="M54" s="24" t="n"/>
      <c r="N54" s="24" t="n"/>
      <c r="O54" s="24" t="n"/>
    </row>
    <row r="55" ht="20" customHeight="1" s="67">
      <c r="B55" s="22">
        <f>IF(C55="","",TEXT(ROW()-4,"INC-0000"))</f>
        <v/>
      </c>
      <c r="C55" s="23" t="n"/>
      <c r="D55" s="23" t="n"/>
      <c r="E55" s="23" t="n"/>
      <c r="F55" s="23" t="n"/>
      <c r="G55" s="23" t="n"/>
      <c r="H55" s="23" t="n"/>
      <c r="I55" s="23" t="n"/>
      <c r="J55" s="23" t="n"/>
      <c r="K55" s="23" t="n"/>
      <c r="L55" s="23" t="n"/>
      <c r="M55" s="23" t="n"/>
      <c r="N55" s="23" t="n"/>
      <c r="O55" s="23" t="n"/>
    </row>
    <row r="56" ht="20" customHeight="1" s="67">
      <c r="B56" s="22">
        <f>IF(C56="","",TEXT(ROW()-4,"INC-0000"))</f>
        <v/>
      </c>
      <c r="C56" s="24" t="n"/>
      <c r="D56" s="24" t="n"/>
      <c r="E56" s="24" t="n"/>
      <c r="F56" s="24" t="n"/>
      <c r="G56" s="24" t="n"/>
      <c r="H56" s="24" t="n"/>
      <c r="I56" s="24" t="n"/>
      <c r="J56" s="24" t="n"/>
      <c r="K56" s="24" t="n"/>
      <c r="L56" s="24" t="n"/>
      <c r="M56" s="24" t="n"/>
      <c r="N56" s="24" t="n"/>
      <c r="O56" s="24" t="n"/>
    </row>
    <row r="57" ht="20" customHeight="1" s="67">
      <c r="B57" s="22">
        <f>IF(C57="","",TEXT(ROW()-4,"INC-0000"))</f>
        <v/>
      </c>
      <c r="C57" s="23" t="n"/>
      <c r="D57" s="23" t="n"/>
      <c r="E57" s="23" t="n"/>
      <c r="F57" s="23" t="n"/>
      <c r="G57" s="23" t="n"/>
      <c r="H57" s="23" t="n"/>
      <c r="I57" s="23" t="n"/>
      <c r="J57" s="23" t="n"/>
      <c r="K57" s="23" t="n"/>
      <c r="L57" s="23" t="n"/>
      <c r="M57" s="23" t="n"/>
      <c r="N57" s="23" t="n"/>
      <c r="O57" s="23" t="n"/>
    </row>
    <row r="58" ht="20" customHeight="1" s="67">
      <c r="B58" s="22">
        <f>IF(C58="","",TEXT(ROW()-4,"INC-0000"))</f>
        <v/>
      </c>
      <c r="C58" s="24" t="n"/>
      <c r="D58" s="24" t="n"/>
      <c r="E58" s="24" t="n"/>
      <c r="F58" s="24" t="n"/>
      <c r="G58" s="24" t="n"/>
      <c r="H58" s="24" t="n"/>
      <c r="I58" s="24" t="n"/>
      <c r="J58" s="24" t="n"/>
      <c r="K58" s="24" t="n"/>
      <c r="L58" s="24" t="n"/>
      <c r="M58" s="24" t="n"/>
      <c r="N58" s="24" t="n"/>
      <c r="O58" s="24" t="n"/>
    </row>
    <row r="59" ht="20" customHeight="1" s="67">
      <c r="B59" s="22">
        <f>IF(C59="","",TEXT(ROW()-4,"INC-0000"))</f>
        <v/>
      </c>
      <c r="C59" s="23" t="n"/>
      <c r="D59" s="23" t="n"/>
      <c r="E59" s="23" t="n"/>
      <c r="F59" s="23" t="n"/>
      <c r="G59" s="23" t="n"/>
      <c r="H59" s="23" t="n"/>
      <c r="I59" s="23" t="n"/>
      <c r="J59" s="23" t="n"/>
      <c r="K59" s="23" t="n"/>
      <c r="L59" s="23" t="n"/>
      <c r="M59" s="23" t="n"/>
      <c r="N59" s="23" t="n"/>
      <c r="O59" s="23" t="n"/>
    </row>
    <row r="60" ht="20" customHeight="1" s="67">
      <c r="B60" s="22">
        <f>IF(C60="","",TEXT(ROW()-4,"INC-0000"))</f>
        <v/>
      </c>
      <c r="C60" s="24" t="n"/>
      <c r="D60" s="24" t="n"/>
      <c r="E60" s="24" t="n"/>
      <c r="F60" s="24" t="n"/>
      <c r="G60" s="24" t="n"/>
      <c r="H60" s="24" t="n"/>
      <c r="I60" s="24" t="n"/>
      <c r="J60" s="24" t="n"/>
      <c r="K60" s="24" t="n"/>
      <c r="L60" s="24" t="n"/>
      <c r="M60" s="24" t="n"/>
      <c r="N60" s="24" t="n"/>
      <c r="O60" s="24" t="n"/>
    </row>
    <row r="61" ht="20" customHeight="1" s="67">
      <c r="B61" s="22">
        <f>IF(C61="","",TEXT(ROW()-4,"INC-0000"))</f>
        <v/>
      </c>
      <c r="C61" s="23" t="n"/>
      <c r="D61" s="23" t="n"/>
      <c r="E61" s="23" t="n"/>
      <c r="F61" s="23" t="n"/>
      <c r="G61" s="23" t="n"/>
      <c r="H61" s="23" t="n"/>
      <c r="I61" s="23" t="n"/>
      <c r="J61" s="23" t="n"/>
      <c r="K61" s="23" t="n"/>
      <c r="L61" s="23" t="n"/>
      <c r="M61" s="23" t="n"/>
      <c r="N61" s="23" t="n"/>
      <c r="O61" s="23" t="n"/>
    </row>
    <row r="62" ht="20" customHeight="1" s="67">
      <c r="B62" s="22">
        <f>IF(C62="","",TEXT(ROW()-4,"INC-0000"))</f>
        <v/>
      </c>
      <c r="C62" s="24" t="n"/>
      <c r="D62" s="24" t="n"/>
      <c r="E62" s="24" t="n"/>
      <c r="F62" s="24" t="n"/>
      <c r="G62" s="24" t="n"/>
      <c r="H62" s="24" t="n"/>
      <c r="I62" s="24" t="n"/>
      <c r="J62" s="24" t="n"/>
      <c r="K62" s="24" t="n"/>
      <c r="L62" s="24" t="n"/>
      <c r="M62" s="24" t="n"/>
      <c r="N62" s="24" t="n"/>
      <c r="O62" s="24" t="n"/>
    </row>
    <row r="63" ht="20" customHeight="1" s="67">
      <c r="B63" s="22">
        <f>IF(C63="","",TEXT(ROW()-4,"INC-0000"))</f>
        <v/>
      </c>
      <c r="C63" s="23" t="n"/>
      <c r="D63" s="23" t="n"/>
      <c r="E63" s="23" t="n"/>
      <c r="F63" s="23" t="n"/>
      <c r="G63" s="23" t="n"/>
      <c r="H63" s="23" t="n"/>
      <c r="I63" s="23" t="n"/>
      <c r="J63" s="23" t="n"/>
      <c r="K63" s="23" t="n"/>
      <c r="L63" s="23" t="n"/>
      <c r="M63" s="23" t="n"/>
      <c r="N63" s="23" t="n"/>
      <c r="O63" s="23" t="n"/>
    </row>
    <row r="64" ht="20" customHeight="1" s="67">
      <c r="B64" s="22">
        <f>IF(C64="","",TEXT(ROW()-4,"INC-0000"))</f>
        <v/>
      </c>
      <c r="C64" s="24" t="n"/>
      <c r="D64" s="24" t="n"/>
      <c r="E64" s="24" t="n"/>
      <c r="F64" s="24" t="n"/>
      <c r="G64" s="24" t="n"/>
      <c r="H64" s="24" t="n"/>
      <c r="I64" s="24" t="n"/>
      <c r="J64" s="24" t="n"/>
      <c r="K64" s="24" t="n"/>
      <c r="L64" s="24" t="n"/>
      <c r="M64" s="24" t="n"/>
      <c r="N64" s="24" t="n"/>
      <c r="O64" s="24" t="n"/>
    </row>
    <row r="65" ht="20" customHeight="1" s="67">
      <c r="B65" s="22">
        <f>IF(C65="","",TEXT(ROW()-4,"INC-0000"))</f>
        <v/>
      </c>
      <c r="C65" s="23" t="n"/>
      <c r="D65" s="23" t="n"/>
      <c r="E65" s="23" t="n"/>
      <c r="F65" s="23" t="n"/>
      <c r="G65" s="23" t="n"/>
      <c r="H65" s="23" t="n"/>
      <c r="I65" s="23" t="n"/>
      <c r="J65" s="23" t="n"/>
      <c r="K65" s="23" t="n"/>
      <c r="L65" s="23" t="n"/>
      <c r="M65" s="23" t="n"/>
      <c r="N65" s="23" t="n"/>
      <c r="O65" s="23" t="n"/>
    </row>
    <row r="66" ht="20" customHeight="1" s="67">
      <c r="B66" s="22">
        <f>IF(C66="","",TEXT(ROW()-4,"INC-0000"))</f>
        <v/>
      </c>
      <c r="C66" s="24" t="n"/>
      <c r="D66" s="24" t="n"/>
      <c r="E66" s="24" t="n"/>
      <c r="F66" s="24" t="n"/>
      <c r="G66" s="24" t="n"/>
      <c r="H66" s="24" t="n"/>
      <c r="I66" s="24" t="n"/>
      <c r="J66" s="24" t="n"/>
      <c r="K66" s="24" t="n"/>
      <c r="L66" s="24" t="n"/>
      <c r="M66" s="24" t="n"/>
      <c r="N66" s="24" t="n"/>
      <c r="O66" s="24" t="n"/>
    </row>
    <row r="67" ht="20" customHeight="1" s="67">
      <c r="B67" s="22">
        <f>IF(C67="","",TEXT(ROW()-4,"INC-0000"))</f>
        <v/>
      </c>
      <c r="C67" s="23" t="n"/>
      <c r="D67" s="23" t="n"/>
      <c r="E67" s="23" t="n"/>
      <c r="F67" s="23" t="n"/>
      <c r="G67" s="23" t="n"/>
      <c r="H67" s="23" t="n"/>
      <c r="I67" s="23" t="n"/>
      <c r="J67" s="23" t="n"/>
      <c r="K67" s="23" t="n"/>
      <c r="L67" s="23" t="n"/>
      <c r="M67" s="23" t="n"/>
      <c r="N67" s="23" t="n"/>
      <c r="O67" s="23" t="n"/>
    </row>
    <row r="68" ht="20" customHeight="1" s="67">
      <c r="B68" s="22">
        <f>IF(C68="","",TEXT(ROW()-4,"INC-0000"))</f>
        <v/>
      </c>
      <c r="C68" s="24" t="n"/>
      <c r="D68" s="24" t="n"/>
      <c r="E68" s="24" t="n"/>
      <c r="F68" s="24" t="n"/>
      <c r="G68" s="24" t="n"/>
      <c r="H68" s="24" t="n"/>
      <c r="I68" s="24" t="n"/>
      <c r="J68" s="24" t="n"/>
      <c r="K68" s="24" t="n"/>
      <c r="L68" s="24" t="n"/>
      <c r="M68" s="24" t="n"/>
      <c r="N68" s="24" t="n"/>
      <c r="O68" s="24" t="n"/>
    </row>
    <row r="69" ht="20" customHeight="1" s="67">
      <c r="B69" s="22">
        <f>IF(C69="","",TEXT(ROW()-4,"INC-0000"))</f>
        <v/>
      </c>
      <c r="C69" s="23" t="n"/>
      <c r="D69" s="23" t="n"/>
      <c r="E69" s="23" t="n"/>
      <c r="F69" s="23" t="n"/>
      <c r="G69" s="23" t="n"/>
      <c r="H69" s="23" t="n"/>
      <c r="I69" s="23" t="n"/>
      <c r="J69" s="23" t="n"/>
      <c r="K69" s="23" t="n"/>
      <c r="L69" s="23" t="n"/>
      <c r="M69" s="23" t="n"/>
      <c r="N69" s="23" t="n"/>
      <c r="O69" s="23" t="n"/>
    </row>
    <row r="70" ht="20" customHeight="1" s="67">
      <c r="B70" s="22">
        <f>IF(C70="","",TEXT(ROW()-4,"INC-0000"))</f>
        <v/>
      </c>
      <c r="C70" s="24" t="n"/>
      <c r="D70" s="24" t="n"/>
      <c r="E70" s="24" t="n"/>
      <c r="F70" s="24" t="n"/>
      <c r="G70" s="24" t="n"/>
      <c r="H70" s="24" t="n"/>
      <c r="I70" s="24" t="n"/>
      <c r="J70" s="24" t="n"/>
      <c r="K70" s="24" t="n"/>
      <c r="L70" s="24" t="n"/>
      <c r="M70" s="24" t="n"/>
      <c r="N70" s="24" t="n"/>
      <c r="O70" s="24" t="n"/>
    </row>
    <row r="71" ht="20" customHeight="1" s="67">
      <c r="B71" s="22">
        <f>IF(C71="","",TEXT(ROW()-4,"INC-0000"))</f>
        <v/>
      </c>
      <c r="C71" s="23" t="n"/>
      <c r="D71" s="23" t="n"/>
      <c r="E71" s="23" t="n"/>
      <c r="F71" s="23" t="n"/>
      <c r="G71" s="23" t="n"/>
      <c r="H71" s="23" t="n"/>
      <c r="I71" s="23" t="n"/>
      <c r="J71" s="23" t="n"/>
      <c r="K71" s="23" t="n"/>
      <c r="L71" s="23" t="n"/>
      <c r="M71" s="23" t="n"/>
      <c r="N71" s="23" t="n"/>
      <c r="O71" s="23" t="n"/>
    </row>
    <row r="72" ht="20" customHeight="1" s="67">
      <c r="B72" s="22">
        <f>IF(C72="","",TEXT(ROW()-4,"INC-0000"))</f>
        <v/>
      </c>
      <c r="C72" s="24" t="n"/>
      <c r="D72" s="24" t="n"/>
      <c r="E72" s="24" t="n"/>
      <c r="F72" s="24" t="n"/>
      <c r="G72" s="24" t="n"/>
      <c r="H72" s="24" t="n"/>
      <c r="I72" s="24" t="n"/>
      <c r="J72" s="24" t="n"/>
      <c r="K72" s="24" t="n"/>
      <c r="L72" s="24" t="n"/>
      <c r="M72" s="24" t="n"/>
      <c r="N72" s="24" t="n"/>
      <c r="O72" s="24" t="n"/>
    </row>
    <row r="73" ht="20" customHeight="1" s="67">
      <c r="B73" s="22">
        <f>IF(C73="","",TEXT(ROW()-4,"INC-0000"))</f>
        <v/>
      </c>
      <c r="C73" s="23" t="n"/>
      <c r="D73" s="23" t="n"/>
      <c r="E73" s="23" t="n"/>
      <c r="F73" s="23" t="n"/>
      <c r="G73" s="23" t="n"/>
      <c r="H73" s="23" t="n"/>
      <c r="I73" s="23" t="n"/>
      <c r="J73" s="23" t="n"/>
      <c r="K73" s="23" t="n"/>
      <c r="L73" s="23" t="n"/>
      <c r="M73" s="23" t="n"/>
      <c r="N73" s="23" t="n"/>
      <c r="O73" s="23" t="n"/>
    </row>
    <row r="74" ht="20" customHeight="1" s="67">
      <c r="B74" s="22">
        <f>IF(C74="","",TEXT(ROW()-4,"INC-0000"))</f>
        <v/>
      </c>
      <c r="C74" s="24" t="n"/>
      <c r="D74" s="24" t="n"/>
      <c r="E74" s="24" t="n"/>
      <c r="F74" s="24" t="n"/>
      <c r="G74" s="24" t="n"/>
      <c r="H74" s="24" t="n"/>
      <c r="I74" s="24" t="n"/>
      <c r="J74" s="24" t="n"/>
      <c r="K74" s="24" t="n"/>
      <c r="L74" s="24" t="n"/>
      <c r="M74" s="24" t="n"/>
      <c r="N74" s="24" t="n"/>
      <c r="O74" s="24" t="n"/>
    </row>
    <row r="75" ht="20" customHeight="1" s="67">
      <c r="B75" s="22">
        <f>IF(C75="","",TEXT(ROW()-4,"INC-0000"))</f>
        <v/>
      </c>
      <c r="C75" s="23" t="n"/>
      <c r="D75" s="23" t="n"/>
      <c r="E75" s="23" t="n"/>
      <c r="F75" s="23" t="n"/>
      <c r="G75" s="23" t="n"/>
      <c r="H75" s="23" t="n"/>
      <c r="I75" s="23" t="n"/>
      <c r="J75" s="23" t="n"/>
      <c r="K75" s="23" t="n"/>
      <c r="L75" s="23" t="n"/>
      <c r="M75" s="23" t="n"/>
      <c r="N75" s="23" t="n"/>
      <c r="O75" s="23" t="n"/>
    </row>
    <row r="76" ht="20" customHeight="1" s="67">
      <c r="B76" s="22">
        <f>IF(C76="","",TEXT(ROW()-4,"INC-0000"))</f>
        <v/>
      </c>
      <c r="C76" s="24" t="n"/>
      <c r="D76" s="24" t="n"/>
      <c r="E76" s="24" t="n"/>
      <c r="F76" s="24" t="n"/>
      <c r="G76" s="24" t="n"/>
      <c r="H76" s="24" t="n"/>
      <c r="I76" s="24" t="n"/>
      <c r="J76" s="24" t="n"/>
      <c r="K76" s="24" t="n"/>
      <c r="L76" s="24" t="n"/>
      <c r="M76" s="24" t="n"/>
      <c r="N76" s="24" t="n"/>
      <c r="O76" s="24" t="n"/>
    </row>
    <row r="77" ht="20" customHeight="1" s="67">
      <c r="B77" s="22">
        <f>IF(C77="","",TEXT(ROW()-4,"INC-0000"))</f>
        <v/>
      </c>
      <c r="C77" s="23" t="n"/>
      <c r="D77" s="23" t="n"/>
      <c r="E77" s="23" t="n"/>
      <c r="F77" s="23" t="n"/>
      <c r="G77" s="23" t="n"/>
      <c r="H77" s="23" t="n"/>
      <c r="I77" s="23" t="n"/>
      <c r="J77" s="23" t="n"/>
      <c r="K77" s="23" t="n"/>
      <c r="L77" s="23" t="n"/>
      <c r="M77" s="23" t="n"/>
      <c r="N77" s="23" t="n"/>
      <c r="O77" s="23" t="n"/>
    </row>
    <row r="78" ht="20" customHeight="1" s="67">
      <c r="B78" s="22">
        <f>IF(C78="","",TEXT(ROW()-4,"INC-0000"))</f>
        <v/>
      </c>
      <c r="C78" s="24" t="n"/>
      <c r="D78" s="24" t="n"/>
      <c r="E78" s="24" t="n"/>
      <c r="F78" s="24" t="n"/>
      <c r="G78" s="24" t="n"/>
      <c r="H78" s="24" t="n"/>
      <c r="I78" s="24" t="n"/>
      <c r="J78" s="24" t="n"/>
      <c r="K78" s="24" t="n"/>
      <c r="L78" s="24" t="n"/>
      <c r="M78" s="24" t="n"/>
      <c r="N78" s="24" t="n"/>
      <c r="O78" s="24" t="n"/>
    </row>
    <row r="79" ht="20" customHeight="1" s="67">
      <c r="B79" s="22">
        <f>IF(C79="","",TEXT(ROW()-4,"INC-0000"))</f>
        <v/>
      </c>
      <c r="C79" s="23" t="n"/>
      <c r="D79" s="23" t="n"/>
      <c r="E79" s="23" t="n"/>
      <c r="F79" s="23" t="n"/>
      <c r="G79" s="23" t="n"/>
      <c r="H79" s="23" t="n"/>
      <c r="I79" s="23" t="n"/>
      <c r="J79" s="23" t="n"/>
      <c r="K79" s="23" t="n"/>
      <c r="L79" s="23" t="n"/>
      <c r="M79" s="23" t="n"/>
      <c r="N79" s="23" t="n"/>
      <c r="O79" s="23" t="n"/>
    </row>
    <row r="80" ht="20" customHeight="1" s="67">
      <c r="B80" s="22">
        <f>IF(C80="","",TEXT(ROW()-4,"INC-0000"))</f>
        <v/>
      </c>
      <c r="C80" s="24" t="n"/>
      <c r="D80" s="24" t="n"/>
      <c r="E80" s="24" t="n"/>
      <c r="F80" s="24" t="n"/>
      <c r="G80" s="24" t="n"/>
      <c r="H80" s="24" t="n"/>
      <c r="I80" s="24" t="n"/>
      <c r="J80" s="24" t="n"/>
      <c r="K80" s="24" t="n"/>
      <c r="L80" s="24" t="n"/>
      <c r="M80" s="24" t="n"/>
      <c r="N80" s="24" t="n"/>
      <c r="O80" s="24" t="n"/>
    </row>
    <row r="81" ht="20" customHeight="1" s="67">
      <c r="B81" s="22">
        <f>IF(C81="","",TEXT(ROW()-4,"INC-0000"))</f>
        <v/>
      </c>
      <c r="C81" s="23" t="n"/>
      <c r="D81" s="23" t="n"/>
      <c r="E81" s="23" t="n"/>
      <c r="F81" s="23" t="n"/>
      <c r="G81" s="23" t="n"/>
      <c r="H81" s="23" t="n"/>
      <c r="I81" s="23" t="n"/>
      <c r="J81" s="23" t="n"/>
      <c r="K81" s="23" t="n"/>
      <c r="L81" s="23" t="n"/>
      <c r="M81" s="23" t="n"/>
      <c r="N81" s="23" t="n"/>
      <c r="O81" s="23" t="n"/>
    </row>
    <row r="82" ht="20" customHeight="1" s="67">
      <c r="B82" s="22">
        <f>IF(C82="","",TEXT(ROW()-4,"INC-0000"))</f>
        <v/>
      </c>
      <c r="C82" s="24" t="n"/>
      <c r="D82" s="24" t="n"/>
      <c r="E82" s="24" t="n"/>
      <c r="F82" s="24" t="n"/>
      <c r="G82" s="24" t="n"/>
      <c r="H82" s="24" t="n"/>
      <c r="I82" s="24" t="n"/>
      <c r="J82" s="24" t="n"/>
      <c r="K82" s="24" t="n"/>
      <c r="L82" s="24" t="n"/>
      <c r="M82" s="24" t="n"/>
      <c r="N82" s="24" t="n"/>
      <c r="O82" s="24" t="n"/>
    </row>
    <row r="83" ht="20" customHeight="1" s="67">
      <c r="B83" s="22">
        <f>IF(C83="","",TEXT(ROW()-4,"INC-0000"))</f>
        <v/>
      </c>
      <c r="C83" s="23" t="n"/>
      <c r="D83" s="23" t="n"/>
      <c r="E83" s="23" t="n"/>
      <c r="F83" s="23" t="n"/>
      <c r="G83" s="23" t="n"/>
      <c r="H83" s="23" t="n"/>
      <c r="I83" s="23" t="n"/>
      <c r="J83" s="23" t="n"/>
      <c r="K83" s="23" t="n"/>
      <c r="L83" s="23" t="n"/>
      <c r="M83" s="23" t="n"/>
      <c r="N83" s="23" t="n"/>
      <c r="O83" s="23" t="n"/>
    </row>
    <row r="84" ht="20" customHeight="1" s="67">
      <c r="B84" s="22">
        <f>IF(C84="","",TEXT(ROW()-4,"INC-0000"))</f>
        <v/>
      </c>
      <c r="C84" s="24" t="n"/>
      <c r="D84" s="24" t="n"/>
      <c r="E84" s="24" t="n"/>
      <c r="F84" s="24" t="n"/>
      <c r="G84" s="24" t="n"/>
      <c r="H84" s="24" t="n"/>
      <c r="I84" s="24" t="n"/>
      <c r="J84" s="24" t="n"/>
      <c r="K84" s="24" t="n"/>
      <c r="L84" s="24" t="n"/>
      <c r="M84" s="24" t="n"/>
      <c r="N84" s="24" t="n"/>
      <c r="O84" s="24" t="n"/>
    </row>
    <row r="85" ht="20" customHeight="1" s="67">
      <c r="B85" s="22">
        <f>IF(C85="","",TEXT(ROW()-4,"INC-0000"))</f>
        <v/>
      </c>
      <c r="C85" s="23" t="n"/>
      <c r="D85" s="23" t="n"/>
      <c r="E85" s="23" t="n"/>
      <c r="F85" s="23" t="n"/>
      <c r="G85" s="23" t="n"/>
      <c r="H85" s="23" t="n"/>
      <c r="I85" s="23" t="n"/>
      <c r="J85" s="23" t="n"/>
      <c r="K85" s="23" t="n"/>
      <c r="L85" s="23" t="n"/>
      <c r="M85" s="23" t="n"/>
      <c r="N85" s="23" t="n"/>
      <c r="O85" s="23" t="n"/>
    </row>
    <row r="86" ht="20" customHeight="1" s="67">
      <c r="B86" s="22">
        <f>IF(C86="","",TEXT(ROW()-4,"INC-0000"))</f>
        <v/>
      </c>
      <c r="C86" s="24" t="n"/>
      <c r="D86" s="24" t="n"/>
      <c r="E86" s="24" t="n"/>
      <c r="F86" s="24" t="n"/>
      <c r="G86" s="24" t="n"/>
      <c r="H86" s="24" t="n"/>
      <c r="I86" s="24" t="n"/>
      <c r="J86" s="24" t="n"/>
      <c r="K86" s="24" t="n"/>
      <c r="L86" s="24" t="n"/>
      <c r="M86" s="24" t="n"/>
      <c r="N86" s="24" t="n"/>
      <c r="O86" s="24" t="n"/>
    </row>
    <row r="87" ht="20" customHeight="1" s="67">
      <c r="B87" s="22">
        <f>IF(C87="","",TEXT(ROW()-4,"INC-0000"))</f>
        <v/>
      </c>
      <c r="C87" s="23" t="n"/>
      <c r="D87" s="23" t="n"/>
      <c r="E87" s="23" t="n"/>
      <c r="F87" s="23" t="n"/>
      <c r="G87" s="23" t="n"/>
      <c r="H87" s="23" t="n"/>
      <c r="I87" s="23" t="n"/>
      <c r="J87" s="23" t="n"/>
      <c r="K87" s="23" t="n"/>
      <c r="L87" s="23" t="n"/>
      <c r="M87" s="23" t="n"/>
      <c r="N87" s="23" t="n"/>
      <c r="O87" s="23" t="n"/>
    </row>
    <row r="88" ht="20" customHeight="1" s="67">
      <c r="B88" s="22">
        <f>IF(C88="","",TEXT(ROW()-4,"INC-0000"))</f>
        <v/>
      </c>
      <c r="C88" s="24" t="n"/>
      <c r="D88" s="24" t="n"/>
      <c r="E88" s="24" t="n"/>
      <c r="F88" s="24" t="n"/>
      <c r="G88" s="24" t="n"/>
      <c r="H88" s="24" t="n"/>
      <c r="I88" s="24" t="n"/>
      <c r="J88" s="24" t="n"/>
      <c r="K88" s="24" t="n"/>
      <c r="L88" s="24" t="n"/>
      <c r="M88" s="24" t="n"/>
      <c r="N88" s="24" t="n"/>
      <c r="O88" s="24" t="n"/>
    </row>
    <row r="89" ht="20" customHeight="1" s="67">
      <c r="B89" s="22">
        <f>IF(C89="","",TEXT(ROW()-4,"INC-0000"))</f>
        <v/>
      </c>
      <c r="C89" s="23" t="n"/>
      <c r="D89" s="23" t="n"/>
      <c r="E89" s="23" t="n"/>
      <c r="F89" s="23" t="n"/>
      <c r="G89" s="23" t="n"/>
      <c r="H89" s="23" t="n"/>
      <c r="I89" s="23" t="n"/>
      <c r="J89" s="23" t="n"/>
      <c r="K89" s="23" t="n"/>
      <c r="L89" s="23" t="n"/>
      <c r="M89" s="23" t="n"/>
      <c r="N89" s="23" t="n"/>
      <c r="O89" s="23" t="n"/>
    </row>
    <row r="90" ht="20" customHeight="1" s="67">
      <c r="B90" s="22">
        <f>IF(C90="","",TEXT(ROW()-4,"INC-0000"))</f>
        <v/>
      </c>
      <c r="C90" s="24" t="n"/>
      <c r="D90" s="24" t="n"/>
      <c r="E90" s="24" t="n"/>
      <c r="F90" s="24" t="n"/>
      <c r="G90" s="24" t="n"/>
      <c r="H90" s="24" t="n"/>
      <c r="I90" s="24" t="n"/>
      <c r="J90" s="24" t="n"/>
      <c r="K90" s="24" t="n"/>
      <c r="L90" s="24" t="n"/>
      <c r="M90" s="24" t="n"/>
      <c r="N90" s="24" t="n"/>
      <c r="O90" s="24" t="n"/>
    </row>
    <row r="91" ht="20" customHeight="1" s="67">
      <c r="B91" s="22">
        <f>IF(C91="","",TEXT(ROW()-4,"INC-0000"))</f>
        <v/>
      </c>
      <c r="C91" s="23" t="n"/>
      <c r="D91" s="23" t="n"/>
      <c r="E91" s="23" t="n"/>
      <c r="F91" s="23" t="n"/>
      <c r="G91" s="23" t="n"/>
      <c r="H91" s="23" t="n"/>
      <c r="I91" s="23" t="n"/>
      <c r="J91" s="23" t="n"/>
      <c r="K91" s="23" t="n"/>
      <c r="L91" s="23" t="n"/>
      <c r="M91" s="23" t="n"/>
      <c r="N91" s="23" t="n"/>
      <c r="O91" s="23" t="n"/>
    </row>
    <row r="92" ht="20" customHeight="1" s="67">
      <c r="B92" s="22">
        <f>IF(C92="","",TEXT(ROW()-4,"INC-0000"))</f>
        <v/>
      </c>
      <c r="C92" s="24" t="n"/>
      <c r="D92" s="24" t="n"/>
      <c r="E92" s="24" t="n"/>
      <c r="F92" s="24" t="n"/>
      <c r="G92" s="24" t="n"/>
      <c r="H92" s="24" t="n"/>
      <c r="I92" s="24" t="n"/>
      <c r="J92" s="24" t="n"/>
      <c r="K92" s="24" t="n"/>
      <c r="L92" s="24" t="n"/>
      <c r="M92" s="24" t="n"/>
      <c r="N92" s="24" t="n"/>
      <c r="O92" s="24" t="n"/>
    </row>
    <row r="93" ht="20" customHeight="1" s="67">
      <c r="B93" s="22">
        <f>IF(C93="","",TEXT(ROW()-4,"INC-0000"))</f>
        <v/>
      </c>
      <c r="C93" s="23" t="n"/>
      <c r="D93" s="23" t="n"/>
      <c r="E93" s="23" t="n"/>
      <c r="F93" s="23" t="n"/>
      <c r="G93" s="23" t="n"/>
      <c r="H93" s="23" t="n"/>
      <c r="I93" s="23" t="n"/>
      <c r="J93" s="23" t="n"/>
      <c r="K93" s="23" t="n"/>
      <c r="L93" s="23" t="n"/>
      <c r="M93" s="23" t="n"/>
      <c r="N93" s="23" t="n"/>
      <c r="O93" s="23" t="n"/>
    </row>
    <row r="94" ht="20" customHeight="1" s="67">
      <c r="B94" s="22">
        <f>IF(C94="","",TEXT(ROW()-4,"INC-0000"))</f>
        <v/>
      </c>
      <c r="C94" s="24" t="n"/>
      <c r="D94" s="24" t="n"/>
      <c r="E94" s="24" t="n"/>
      <c r="F94" s="24" t="n"/>
      <c r="G94" s="24" t="n"/>
      <c r="H94" s="24" t="n"/>
      <c r="I94" s="24" t="n"/>
      <c r="J94" s="24" t="n"/>
      <c r="K94" s="24" t="n"/>
      <c r="L94" s="24" t="n"/>
      <c r="M94" s="24" t="n"/>
      <c r="N94" s="24" t="n"/>
      <c r="O94" s="24" t="n"/>
    </row>
    <row r="95" ht="20" customHeight="1" s="67">
      <c r="B95" s="22">
        <f>IF(C95="","",TEXT(ROW()-4,"INC-0000"))</f>
        <v/>
      </c>
      <c r="C95" s="23" t="n"/>
      <c r="D95" s="23" t="n"/>
      <c r="E95" s="23" t="n"/>
      <c r="F95" s="23" t="n"/>
      <c r="G95" s="23" t="n"/>
      <c r="H95" s="23" t="n"/>
      <c r="I95" s="23" t="n"/>
      <c r="J95" s="23" t="n"/>
      <c r="K95" s="23" t="n"/>
      <c r="L95" s="23" t="n"/>
      <c r="M95" s="23" t="n"/>
      <c r="N95" s="23" t="n"/>
      <c r="O95" s="23" t="n"/>
    </row>
    <row r="96" ht="20" customHeight="1" s="67">
      <c r="B96" s="22">
        <f>IF(C96="","",TEXT(ROW()-4,"INC-0000"))</f>
        <v/>
      </c>
      <c r="C96" s="24" t="n"/>
      <c r="D96" s="24" t="n"/>
      <c r="E96" s="24" t="n"/>
      <c r="F96" s="24" t="n"/>
      <c r="G96" s="24" t="n"/>
      <c r="H96" s="24" t="n"/>
      <c r="I96" s="24" t="n"/>
      <c r="J96" s="24" t="n"/>
      <c r="K96" s="24" t="n"/>
      <c r="L96" s="24" t="n"/>
      <c r="M96" s="24" t="n"/>
      <c r="N96" s="24" t="n"/>
      <c r="O96" s="24" t="n"/>
    </row>
    <row r="97" ht="20" customHeight="1" s="67">
      <c r="B97" s="22">
        <f>IF(C97="","",TEXT(ROW()-4,"INC-0000"))</f>
        <v/>
      </c>
      <c r="C97" s="23" t="n"/>
      <c r="D97" s="23" t="n"/>
      <c r="E97" s="23" t="n"/>
      <c r="F97" s="23" t="n"/>
      <c r="G97" s="23" t="n"/>
      <c r="H97" s="23" t="n"/>
      <c r="I97" s="23" t="n"/>
      <c r="J97" s="23" t="n"/>
      <c r="K97" s="23" t="n"/>
      <c r="L97" s="23" t="n"/>
      <c r="M97" s="23" t="n"/>
      <c r="N97" s="23" t="n"/>
      <c r="O97" s="23" t="n"/>
    </row>
    <row r="98" ht="20" customHeight="1" s="67">
      <c r="B98" s="22">
        <f>IF(C98="","",TEXT(ROW()-4,"INC-0000"))</f>
        <v/>
      </c>
      <c r="C98" s="24" t="n"/>
      <c r="D98" s="24" t="n"/>
      <c r="E98" s="24" t="n"/>
      <c r="F98" s="24" t="n"/>
      <c r="G98" s="24" t="n"/>
      <c r="H98" s="24" t="n"/>
      <c r="I98" s="24" t="n"/>
      <c r="J98" s="24" t="n"/>
      <c r="K98" s="24" t="n"/>
      <c r="L98" s="24" t="n"/>
      <c r="M98" s="24" t="n"/>
      <c r="N98" s="24" t="n"/>
      <c r="O98" s="24" t="n"/>
    </row>
    <row r="99" ht="20" customHeight="1" s="67">
      <c r="B99" s="22">
        <f>IF(C99="","",TEXT(ROW()-4,"INC-0000"))</f>
        <v/>
      </c>
      <c r="C99" s="23" t="n"/>
      <c r="D99" s="23" t="n"/>
      <c r="E99" s="23" t="n"/>
      <c r="F99" s="23" t="n"/>
      <c r="G99" s="23" t="n"/>
      <c r="H99" s="23" t="n"/>
      <c r="I99" s="23" t="n"/>
      <c r="J99" s="23" t="n"/>
      <c r="K99" s="23" t="n"/>
      <c r="L99" s="23" t="n"/>
      <c r="M99" s="23" t="n"/>
      <c r="N99" s="23" t="n"/>
      <c r="O99" s="23" t="n"/>
    </row>
    <row r="100" ht="20" customHeight="1" s="67">
      <c r="B100" s="22">
        <f>IF(C100="","",TEXT(ROW()-4,"INC-0000"))</f>
        <v/>
      </c>
      <c r="C100" s="24" t="n"/>
      <c r="D100" s="24" t="n"/>
      <c r="E100" s="24" t="n"/>
      <c r="F100" s="24" t="n"/>
      <c r="G100" s="24" t="n"/>
      <c r="H100" s="24" t="n"/>
      <c r="I100" s="24" t="n"/>
      <c r="J100" s="24" t="n"/>
      <c r="K100" s="24" t="n"/>
      <c r="L100" s="24" t="n"/>
      <c r="M100" s="24" t="n"/>
      <c r="N100" s="24" t="n"/>
      <c r="O100" s="24" t="n"/>
    </row>
    <row r="101" ht="20" customHeight="1" s="67">
      <c r="B101" s="22">
        <f>IF(C101="","",TEXT(ROW()-4,"INC-0000"))</f>
        <v/>
      </c>
      <c r="C101" s="23" t="n"/>
      <c r="D101" s="23" t="n"/>
      <c r="E101" s="23" t="n"/>
      <c r="F101" s="23" t="n"/>
      <c r="G101" s="23" t="n"/>
      <c r="H101" s="23" t="n"/>
      <c r="I101" s="23" t="n"/>
      <c r="J101" s="23" t="n"/>
      <c r="K101" s="23" t="n"/>
      <c r="L101" s="23" t="n"/>
      <c r="M101" s="23" t="n"/>
      <c r="N101" s="23" t="n"/>
      <c r="O101" s="23" t="n"/>
    </row>
    <row r="102" ht="20" customHeight="1" s="67">
      <c r="B102" s="22">
        <f>IF(C102="","",TEXT(ROW()-4,"INC-0000"))</f>
        <v/>
      </c>
      <c r="C102" s="24" t="n"/>
      <c r="D102" s="24" t="n"/>
      <c r="E102" s="24" t="n"/>
      <c r="F102" s="24" t="n"/>
      <c r="G102" s="24" t="n"/>
      <c r="H102" s="24" t="n"/>
      <c r="I102" s="24" t="n"/>
      <c r="J102" s="24" t="n"/>
      <c r="K102" s="24" t="n"/>
      <c r="L102" s="24" t="n"/>
      <c r="M102" s="24" t="n"/>
      <c r="N102" s="24" t="n"/>
      <c r="O102" s="24" t="n"/>
    </row>
    <row r="103" ht="20" customHeight="1" s="67">
      <c r="B103" s="22">
        <f>IF(C103="","",TEXT(ROW()-4,"INC-0000"))</f>
        <v/>
      </c>
      <c r="C103" s="23" t="n"/>
      <c r="D103" s="23" t="n"/>
      <c r="E103" s="23" t="n"/>
      <c r="F103" s="23" t="n"/>
      <c r="G103" s="23" t="n"/>
      <c r="H103" s="23" t="n"/>
      <c r="I103" s="23" t="n"/>
      <c r="J103" s="23" t="n"/>
      <c r="K103" s="23" t="n"/>
      <c r="L103" s="23" t="n"/>
      <c r="M103" s="23" t="n"/>
      <c r="N103" s="23" t="n"/>
      <c r="O103" s="23" t="n"/>
    </row>
    <row r="104" ht="20" customHeight="1" s="67">
      <c r="B104" s="22">
        <f>IF(C104="","",TEXT(ROW()-4,"INC-0000"))</f>
        <v/>
      </c>
      <c r="C104" s="24" t="n"/>
      <c r="D104" s="24" t="n"/>
      <c r="E104" s="24" t="n"/>
      <c r="F104" s="24" t="n"/>
      <c r="G104" s="24" t="n"/>
      <c r="H104" s="24" t="n"/>
      <c r="I104" s="24" t="n"/>
      <c r="J104" s="24" t="n"/>
      <c r="K104" s="24" t="n"/>
      <c r="L104" s="24" t="n"/>
      <c r="M104" s="24" t="n"/>
      <c r="N104" s="24" t="n"/>
      <c r="O104" s="24" t="n"/>
    </row>
  </sheetData>
  <mergeCells count="7">
    <mergeCell ref="L2:M2"/>
    <mergeCell ref="F2:G2"/>
    <mergeCell ref="B2:C2"/>
    <mergeCell ref="H2:I2"/>
    <mergeCell ref="D2:E2"/>
    <mergeCell ref="B1:N1"/>
    <mergeCell ref="J2:K2"/>
  </mergeCells>
  <conditionalFormatting sqref="F5:F100">
    <cfRule type="cellIs" priority="1" operator="equal" dxfId="0">
      <formula>"Critical"</formula>
    </cfRule>
    <cfRule type="cellIs" priority="2" operator="equal" dxfId="8">
      <formula>"High"</formula>
    </cfRule>
    <cfRule type="cellIs" priority="3" operator="equal" dxfId="1">
      <formula>"Medium"</formula>
    </cfRule>
    <cfRule type="cellIs" priority="4" operator="equal" dxfId="2">
      <formula>"Low"</formula>
    </cfRule>
  </conditionalFormatting>
  <conditionalFormatting sqref="H5:H100">
    <cfRule type="cellIs" priority="5" operator="equal" dxfId="13">
      <formula>"Open"</formula>
    </cfRule>
    <cfRule type="cellIs" priority="6" operator="equal" dxfId="14">
      <formula>"Closed"</formula>
    </cfRule>
    <cfRule type="cellIs" priority="7" operator="equal" dxfId="16">
      <formula>"In Progress"</formula>
    </cfRule>
  </conditionalFormatting>
  <dataValidations count="3">
    <dataValidation sqref="F5:F1000" showDropDown="0" showInputMessage="0" showErrorMessage="0" allowBlank="1" type="list">
      <formula1>"Critical,High,Medium,Low,Informational"</formula1>
    </dataValidation>
    <dataValidation sqref="H5:H1000" showDropDown="0" showInputMessage="0" showErrorMessage="0" allowBlank="1" type="list">
      <formula1>"Open,In Progress,Closed,False Positive,Escalated"</formula1>
    </dataValidation>
    <dataValidation sqref="G5:G1000" showDropDown="0" showInputMessage="0" showErrorMessage="0" allowBlank="1" type="list">
      <formula1>"Malware,Phishing,DDoS,Data Breach,Ransomware,Insider Threat,Unauthorized Access,Vulnerability Exploit,Social Engineering,Other"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M104"/>
  <sheetViews>
    <sheetView showGridLines="1" workbookViewId="0">
      <selection activeCell="A1" sqref="A1"/>
    </sheetView>
  </sheetViews>
  <sheetFormatPr baseColWidth="10" defaultColWidth="8.83203125" defaultRowHeight="15"/>
  <cols>
    <col width="3" customWidth="1" style="67" min="1" max="1"/>
    <col width="14" customWidth="1" style="67" min="2" max="2"/>
    <col width="22" customWidth="1" style="67" min="3" max="3"/>
    <col width="15" customWidth="1" style="67" min="4" max="4"/>
    <col width="12" customWidth="1" style="67" min="5" max="5"/>
    <col width="10" customWidth="1" style="67" min="6" max="6"/>
    <col width="20" customWidth="1" style="67" min="7" max="7"/>
    <col width="12" customWidth="1" style="67" min="8" max="9"/>
    <col width="15" customWidth="1" style="67" min="10" max="10"/>
    <col width="12" customWidth="1" style="67" min="11" max="11"/>
    <col width="15" customWidth="1" style="67" min="12" max="12"/>
    <col width="18" customWidth="1" style="67" min="13" max="13"/>
    <col width="3" customWidth="1" style="67" min="14" max="14"/>
  </cols>
  <sheetData>
    <row r="1" ht="38" customHeight="1" s="67">
      <c r="B1" s="95" t="inlineStr">
        <is>
          <t>VULNERABILITY MANAGEMENT REGISTER</t>
        </is>
      </c>
    </row>
    <row r="2" ht="30" customHeight="1" s="67">
      <c r="B2" s="92">
        <f>COUNTA(C5:C1000)</f>
        <v/>
      </c>
      <c r="D2" s="87" t="inlineStr">
        <is>
          <t>Total Vulns</t>
        </is>
      </c>
      <c r="E2" s="93">
        <f>COUNTIF(E5:E1000,"Critical")</f>
        <v/>
      </c>
      <c r="G2" s="87" t="inlineStr">
        <is>
          <t>Critical</t>
        </is>
      </c>
      <c r="H2" s="92">
        <f>COUNTIF(J5:J1000,"Open")</f>
        <v/>
      </c>
      <c r="J2" s="87" t="inlineStr">
        <is>
          <t>Open</t>
        </is>
      </c>
      <c r="K2" s="94">
        <f>COUNTIF(J5:J1000,"Patched")</f>
        <v/>
      </c>
      <c r="M2" s="87" t="inlineStr">
        <is>
          <t>Patched</t>
        </is>
      </c>
    </row>
    <row r="3" ht="22" customHeight="1" s="67">
      <c r="B3" s="25">
        <f>COUNTIF(E5:E1000,"High")</f>
        <v/>
      </c>
      <c r="C3" s="26" t="inlineStr">
        <is>
          <t>High</t>
        </is>
      </c>
      <c r="D3" s="25">
        <f>COUNTIF(E5:E1000,"Medium")</f>
        <v/>
      </c>
      <c r="E3" s="26" t="inlineStr">
        <is>
          <t>Medium</t>
        </is>
      </c>
      <c r="F3" s="25">
        <f>COUNTIF(E5:E1000,"Low")</f>
        <v/>
      </c>
      <c r="G3" s="26" t="inlineStr">
        <is>
          <t>Low</t>
        </is>
      </c>
      <c r="H3" s="27">
        <f>IFERROR(AVERAGEIF(E5:E1000,"Critical",F5:F1000),0)</f>
        <v/>
      </c>
      <c r="I3" s="26" t="inlineStr">
        <is>
          <t>Avg CVSS (Critical)</t>
        </is>
      </c>
      <c r="J3" s="25">
        <f>COUNTIF(J5:J1000,"In Remediation")</f>
        <v/>
      </c>
      <c r="K3" s="26" t="inlineStr">
        <is>
          <t>In Remediation</t>
        </is>
      </c>
      <c r="L3" s="25" t="n"/>
      <c r="M3" s="26" t="n"/>
    </row>
    <row r="4" ht="28" customHeight="1" s="67">
      <c r="B4" s="28" t="inlineStr">
        <is>
          <t>CVE ID</t>
        </is>
      </c>
      <c r="C4" s="28" t="inlineStr">
        <is>
          <t>Vulnerability Name</t>
        </is>
      </c>
      <c r="D4" s="28" t="inlineStr">
        <is>
          <t>Affected Asset</t>
        </is>
      </c>
      <c r="E4" s="28" t="inlineStr">
        <is>
          <t>Severity</t>
        </is>
      </c>
      <c r="F4" s="28" t="inlineStr">
        <is>
          <t>CVSS Score</t>
        </is>
      </c>
      <c r="G4" s="28" t="inlineStr">
        <is>
          <t>CVSS Vector</t>
        </is>
      </c>
      <c r="H4" s="28" t="inlineStr">
        <is>
          <t>Discovery Date</t>
        </is>
      </c>
      <c r="I4" s="28" t="inlineStr">
        <is>
          <t>Due Date</t>
        </is>
      </c>
      <c r="J4" s="28" t="inlineStr">
        <is>
          <t>Status</t>
        </is>
      </c>
      <c r="K4" s="28" t="inlineStr">
        <is>
          <t>Patch Available</t>
        </is>
      </c>
      <c r="L4" s="28" t="inlineStr">
        <is>
          <t>Assigned To</t>
        </is>
      </c>
      <c r="M4" s="28" t="inlineStr">
        <is>
          <t>Remediation Notes</t>
        </is>
      </c>
    </row>
    <row r="5" ht="20" customHeight="1" s="67">
      <c r="B5" s="29" t="inlineStr">
        <is>
          <t>CVE-2026-1234</t>
        </is>
      </c>
      <c r="C5" s="29" t="inlineStr">
        <is>
          <t>Apache Log4Shell RCE</t>
        </is>
      </c>
      <c r="D5" s="29" t="inlineStr">
        <is>
          <t>App Server APP-01</t>
        </is>
      </c>
      <c r="E5" s="30" t="inlineStr">
        <is>
          <t>Critical</t>
        </is>
      </c>
      <c r="F5" s="30" t="n">
        <v>9.800000000000001</v>
      </c>
      <c r="G5" s="29" t="inlineStr">
        <is>
          <t>AV:N/AC:L/PR:N/UI:N/S:C/C:H/I:H/A:H</t>
        </is>
      </c>
      <c r="H5" s="30" t="inlineStr">
        <is>
          <t>2026-10-01</t>
        </is>
      </c>
      <c r="I5" s="30" t="inlineStr">
        <is>
          <t>2026-10-08</t>
        </is>
      </c>
      <c r="J5" s="30" t="inlineStr">
        <is>
          <t>In Remediation</t>
        </is>
      </c>
      <c r="K5" s="30" t="inlineStr">
        <is>
          <t>Yes</t>
        </is>
      </c>
      <c r="L5" s="30" t="inlineStr">
        <is>
          <t>DevOps Team</t>
        </is>
      </c>
      <c r="M5" s="29" t="inlineStr">
        <is>
          <t>Upgrade Log4j to 2.17.1+</t>
        </is>
      </c>
    </row>
    <row r="6" ht="20" customHeight="1" s="67">
      <c r="B6" s="31" t="inlineStr">
        <is>
          <t>CVE-2026-2345</t>
        </is>
      </c>
      <c r="C6" s="31" t="inlineStr">
        <is>
          <t>Windows SMB BlueKeep</t>
        </is>
      </c>
      <c r="D6" s="31" t="inlineStr">
        <is>
          <t>Workstation WS-023</t>
        </is>
      </c>
      <c r="E6" s="32" t="inlineStr">
        <is>
          <t>Critical</t>
        </is>
      </c>
      <c r="F6" s="32" t="n">
        <v>9.800000000000001</v>
      </c>
      <c r="G6" s="31" t="inlineStr">
        <is>
          <t>AV:N/AC:L/PR:N/UI:N/S:U/C:H/I:H/A:H</t>
        </is>
      </c>
      <c r="H6" s="32" t="inlineStr">
        <is>
          <t>2026-10-02</t>
        </is>
      </c>
      <c r="I6" s="32" t="inlineStr">
        <is>
          <t>2026-10-09</t>
        </is>
      </c>
      <c r="J6" s="32" t="inlineStr">
        <is>
          <t>Open</t>
        </is>
      </c>
      <c r="K6" s="32" t="inlineStr">
        <is>
          <t>Yes</t>
        </is>
      </c>
      <c r="L6" s="32" t="inlineStr">
        <is>
          <t>IT Team</t>
        </is>
      </c>
      <c r="M6" s="31" t="inlineStr">
        <is>
          <t>Apply MS security patch KB4499175</t>
        </is>
      </c>
    </row>
    <row r="7" ht="20" customHeight="1" s="67">
      <c r="B7" s="29" t="inlineStr">
        <is>
          <t>CVE-2026-3456</t>
        </is>
      </c>
      <c r="C7" s="29" t="inlineStr">
        <is>
          <t>OpenSSL Buffer Overflow</t>
        </is>
      </c>
      <c r="D7" s="29" t="inlineStr">
        <is>
          <t>Web Server WEB-02</t>
        </is>
      </c>
      <c r="E7" s="30" t="inlineStr">
        <is>
          <t>High</t>
        </is>
      </c>
      <c r="F7" s="30" t="n">
        <v>8.1</v>
      </c>
      <c r="G7" s="29" t="inlineStr">
        <is>
          <t>AV:N/AC:H/PR:N/UI:N/S:U/C:H/I:H/A:H</t>
        </is>
      </c>
      <c r="H7" s="30" t="inlineStr">
        <is>
          <t>2026-10-03</t>
        </is>
      </c>
      <c r="I7" s="30" t="inlineStr">
        <is>
          <t>2026-10-17</t>
        </is>
      </c>
      <c r="J7" s="30" t="inlineStr">
        <is>
          <t>Open</t>
        </is>
      </c>
      <c r="K7" s="30" t="inlineStr">
        <is>
          <t>Yes</t>
        </is>
      </c>
      <c r="L7" s="30" t="inlineStr">
        <is>
          <t>Net Team</t>
        </is>
      </c>
      <c r="M7" s="29" t="inlineStr">
        <is>
          <t>Upgrade OpenSSL to 3.0.7+</t>
        </is>
      </c>
    </row>
    <row r="8" ht="20" customHeight="1" s="67">
      <c r="B8" s="31" t="inlineStr">
        <is>
          <t>CVE-2026-4567</t>
        </is>
      </c>
      <c r="C8" s="31" t="inlineStr">
        <is>
          <t>Cisco IOS XE Vuln</t>
        </is>
      </c>
      <c r="D8" s="31" t="inlineStr">
        <is>
          <t>Router RTR-01</t>
        </is>
      </c>
      <c r="E8" s="32" t="inlineStr">
        <is>
          <t>Critical</t>
        </is>
      </c>
      <c r="F8" s="32" t="n">
        <v>10</v>
      </c>
      <c r="G8" s="31" t="inlineStr">
        <is>
          <t>AV:N/AC:L/PR:N/UI:N/S:C/C:H/I:H/A:H</t>
        </is>
      </c>
      <c r="H8" s="32" t="inlineStr">
        <is>
          <t>2026-10-04</t>
        </is>
      </c>
      <c r="I8" s="32" t="inlineStr">
        <is>
          <t>2026-10-07</t>
        </is>
      </c>
      <c r="J8" s="32" t="inlineStr">
        <is>
          <t>Patched</t>
        </is>
      </c>
      <c r="K8" s="32" t="inlineStr">
        <is>
          <t>Yes</t>
        </is>
      </c>
      <c r="L8" s="32" t="inlineStr">
        <is>
          <t>Net Team</t>
        </is>
      </c>
      <c r="M8" s="31" t="inlineStr">
        <is>
          <t>IOS upgrade completed 10/07</t>
        </is>
      </c>
    </row>
    <row r="9" ht="20" customHeight="1" s="67">
      <c r="B9" s="29" t="inlineStr">
        <is>
          <t>CVE-2026-5678</t>
        </is>
      </c>
      <c r="C9" s="29" t="inlineStr">
        <is>
          <t>PHP Remote Code Execution</t>
        </is>
      </c>
      <c r="D9" s="29" t="inlineStr">
        <is>
          <t>Web App WAF-01</t>
        </is>
      </c>
      <c r="E9" s="30" t="inlineStr">
        <is>
          <t>High</t>
        </is>
      </c>
      <c r="F9" s="30" t="n">
        <v>7.5</v>
      </c>
      <c r="G9" s="29" t="inlineStr">
        <is>
          <t>AV:N/AC:L/PR:N/UI:N/S:U/C:H/I:N/A:N</t>
        </is>
      </c>
      <c r="H9" s="30" t="inlineStr">
        <is>
          <t>2026-10-05</t>
        </is>
      </c>
      <c r="I9" s="30" t="inlineStr">
        <is>
          <t>2026-10-19</t>
        </is>
      </c>
      <c r="J9" s="30" t="inlineStr">
        <is>
          <t>In Remediation</t>
        </is>
      </c>
      <c r="K9" s="30" t="inlineStr">
        <is>
          <t>Partial</t>
        </is>
      </c>
      <c r="L9" s="30" t="inlineStr">
        <is>
          <t>DevSecOps</t>
        </is>
      </c>
      <c r="M9" s="29" t="inlineStr">
        <is>
          <t>WAF rule applied, patch pending</t>
        </is>
      </c>
    </row>
    <row r="10" ht="20" customHeight="1" s="67">
      <c r="B10" s="31" t="inlineStr">
        <is>
          <t>CVE-2026-6789</t>
        </is>
      </c>
      <c r="C10" s="31" t="inlineStr">
        <is>
          <t>MySQL Information Disclosure</t>
        </is>
      </c>
      <c r="D10" s="31" t="inlineStr">
        <is>
          <t>DB Server DB-03</t>
        </is>
      </c>
      <c r="E10" s="32" t="inlineStr">
        <is>
          <t>Medium</t>
        </is>
      </c>
      <c r="F10" s="32" t="n">
        <v>5.9</v>
      </c>
      <c r="G10" s="31" t="inlineStr">
        <is>
          <t>AV:N/AC:H/PR:N/UI:N/S:U/C:H/I:N/A:N</t>
        </is>
      </c>
      <c r="H10" s="32" t="inlineStr">
        <is>
          <t>2026-10-06</t>
        </is>
      </c>
      <c r="I10" s="32" t="inlineStr">
        <is>
          <t>2026-10-27</t>
        </is>
      </c>
      <c r="J10" s="32" t="inlineStr">
        <is>
          <t>Open</t>
        </is>
      </c>
      <c r="K10" s="32" t="inlineStr">
        <is>
          <t>Yes</t>
        </is>
      </c>
      <c r="L10" s="32" t="inlineStr">
        <is>
          <t>DBA Team</t>
        </is>
      </c>
      <c r="M10" s="31" t="inlineStr">
        <is>
          <t>Restrict DB user privileges</t>
        </is>
      </c>
    </row>
    <row r="11" ht="20" customHeight="1" s="67">
      <c r="B11" s="29" t="inlineStr">
        <is>
          <t>CVE-2026-7890</t>
        </is>
      </c>
      <c r="C11" s="29" t="inlineStr">
        <is>
          <t>WordPress Plugin XSS</t>
        </is>
      </c>
      <c r="D11" s="29" t="inlineStr">
        <is>
          <t>Corp Website</t>
        </is>
      </c>
      <c r="E11" s="30" t="inlineStr">
        <is>
          <t>Medium</t>
        </is>
      </c>
      <c r="F11" s="30" t="n">
        <v>6.4</v>
      </c>
      <c r="G11" s="29" t="inlineStr">
        <is>
          <t>AV:N/AC:L/PR:L/UI:N/S:C/C:L/I:L/A:N</t>
        </is>
      </c>
      <c r="H11" s="30" t="inlineStr">
        <is>
          <t>2026-10-07</t>
        </is>
      </c>
      <c r="I11" s="30" t="inlineStr">
        <is>
          <t>2026-10-28</t>
        </is>
      </c>
      <c r="J11" s="30" t="inlineStr">
        <is>
          <t>Open</t>
        </is>
      </c>
      <c r="K11" s="30" t="inlineStr">
        <is>
          <t>Yes</t>
        </is>
      </c>
      <c r="L11" s="30" t="inlineStr">
        <is>
          <t>WebDev Team</t>
        </is>
      </c>
      <c r="M11" s="29" t="inlineStr">
        <is>
          <t>Update plugin to latest version</t>
        </is>
      </c>
    </row>
    <row r="12" ht="20" customHeight="1" s="67">
      <c r="B12" s="31" t="inlineStr">
        <is>
          <t>CVE-2026-8901</t>
        </is>
      </c>
      <c r="C12" s="31" t="inlineStr">
        <is>
          <t>SSL/TLS Weak Cipher</t>
        </is>
      </c>
      <c r="D12" s="31" t="inlineStr">
        <is>
          <t>All HTTPS Endpoints</t>
        </is>
      </c>
      <c r="E12" s="32" t="inlineStr">
        <is>
          <t>Low</t>
        </is>
      </c>
      <c r="F12" s="32" t="n">
        <v>3.7</v>
      </c>
      <c r="G12" s="31" t="inlineStr">
        <is>
          <t>AV:N/AC:H/PR:N/UI:N/S:U/C:L/I:N/A:N</t>
        </is>
      </c>
      <c r="H12" s="32" t="inlineStr">
        <is>
          <t>2026-10-08</t>
        </is>
      </c>
      <c r="I12" s="32" t="inlineStr">
        <is>
          <t>2026-11-05</t>
        </is>
      </c>
      <c r="J12" s="32" t="inlineStr">
        <is>
          <t>In Remediation</t>
        </is>
      </c>
      <c r="K12" s="32" t="inlineStr">
        <is>
          <t>No</t>
        </is>
      </c>
      <c r="L12" s="32" t="inlineStr">
        <is>
          <t>Net Team</t>
        </is>
      </c>
      <c r="M12" s="31" t="inlineStr">
        <is>
          <t>Disable TLS 1.0/1.1</t>
        </is>
      </c>
    </row>
    <row r="13" ht="20" customHeight="1" s="67">
      <c r="B13" s="29" t="inlineStr">
        <is>
          <t>CVE-2026-9012</t>
        </is>
      </c>
      <c r="C13" s="29" t="inlineStr">
        <is>
          <t>VMware ESXi RCE</t>
        </is>
      </c>
      <c r="D13" s="29" t="inlineStr">
        <is>
          <t>Hypervisor ESX-01</t>
        </is>
      </c>
      <c r="E13" s="30" t="inlineStr">
        <is>
          <t>Critical</t>
        </is>
      </c>
      <c r="F13" s="30" t="n">
        <v>9.800000000000001</v>
      </c>
      <c r="G13" s="29" t="inlineStr">
        <is>
          <t>AV:N/AC:L/PR:N/UI:N/S:C/C:H/I:H/A:H</t>
        </is>
      </c>
      <c r="H13" s="30" t="inlineStr">
        <is>
          <t>2026-10-09</t>
        </is>
      </c>
      <c r="I13" s="30" t="inlineStr">
        <is>
          <t>2026-10-11</t>
        </is>
      </c>
      <c r="J13" s="30" t="inlineStr">
        <is>
          <t>Patched</t>
        </is>
      </c>
      <c r="K13" s="30" t="inlineStr">
        <is>
          <t>Yes</t>
        </is>
      </c>
      <c r="L13" s="30" t="inlineStr">
        <is>
          <t>Infra Team</t>
        </is>
      </c>
      <c r="M13" s="29" t="inlineStr">
        <is>
          <t>ESXi patch applied successfully</t>
        </is>
      </c>
    </row>
    <row r="14" ht="20" customHeight="1" s="67">
      <c r="B14" s="31" t="inlineStr">
        <is>
          <t>CVE-2026-0123</t>
        </is>
      </c>
      <c r="C14" s="31" t="inlineStr">
        <is>
          <t>Exchange Server SSRF</t>
        </is>
      </c>
      <c r="D14" s="31" t="inlineStr">
        <is>
          <t>Mail Server EX-01</t>
        </is>
      </c>
      <c r="E14" s="32" t="inlineStr">
        <is>
          <t>High</t>
        </is>
      </c>
      <c r="F14" s="32" t="n">
        <v>8.800000000000001</v>
      </c>
      <c r="G14" s="31" t="inlineStr">
        <is>
          <t>AV:N/AC:L/PR:L/UI:N/S:C/C:H/I:H/A:N</t>
        </is>
      </c>
      <c r="H14" s="32" t="inlineStr">
        <is>
          <t>2026-10-10</t>
        </is>
      </c>
      <c r="I14" s="32" t="inlineStr">
        <is>
          <t>2026-10-17</t>
        </is>
      </c>
      <c r="J14" s="32" t="inlineStr">
        <is>
          <t>Open</t>
        </is>
      </c>
      <c r="K14" s="32" t="inlineStr">
        <is>
          <t>Yes</t>
        </is>
      </c>
      <c r="L14" s="32" t="inlineStr">
        <is>
          <t>Messaging Team</t>
        </is>
      </c>
      <c r="M14" s="31" t="inlineStr">
        <is>
          <t>Apply cumulative update CU12</t>
        </is>
      </c>
    </row>
    <row r="15" ht="20" customHeight="1" s="67">
      <c r="B15" s="23" t="n"/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</row>
    <row r="16" ht="20" customHeight="1" s="67">
      <c r="B16" s="33" t="n"/>
      <c r="C16" s="33" t="n"/>
      <c r="D16" s="33" t="n"/>
      <c r="E16" s="33" t="n"/>
      <c r="F16" s="33" t="n"/>
      <c r="G16" s="33" t="n"/>
      <c r="H16" s="33" t="n"/>
      <c r="I16" s="33" t="n"/>
      <c r="J16" s="33" t="n"/>
      <c r="K16" s="33" t="n"/>
      <c r="L16" s="33" t="n"/>
      <c r="M16" s="33" t="n"/>
    </row>
    <row r="17" ht="20" customHeight="1" s="67">
      <c r="B17" s="23" t="n"/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</row>
    <row r="18" ht="20" customHeight="1" s="67">
      <c r="B18" s="33" t="n"/>
      <c r="C18" s="33" t="n"/>
      <c r="D18" s="33" t="n"/>
      <c r="E18" s="33" t="n"/>
      <c r="F18" s="33" t="n"/>
      <c r="G18" s="33" t="n"/>
      <c r="H18" s="33" t="n"/>
      <c r="I18" s="33" t="n"/>
      <c r="J18" s="33" t="n"/>
      <c r="K18" s="33" t="n"/>
      <c r="L18" s="33" t="n"/>
      <c r="M18" s="33" t="n"/>
    </row>
    <row r="19" ht="20" customHeight="1" s="67">
      <c r="B19" s="23" t="n"/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</row>
    <row r="20" ht="20" customHeight="1" s="67">
      <c r="B20" s="33" t="n"/>
      <c r="C20" s="33" t="n"/>
      <c r="D20" s="33" t="n"/>
      <c r="E20" s="33" t="n"/>
      <c r="F20" s="33" t="n"/>
      <c r="G20" s="33" t="n"/>
      <c r="H20" s="33" t="n"/>
      <c r="I20" s="33" t="n"/>
      <c r="J20" s="33" t="n"/>
      <c r="K20" s="33" t="n"/>
      <c r="L20" s="33" t="n"/>
      <c r="M20" s="33" t="n"/>
    </row>
    <row r="21" ht="20" customHeight="1" s="67">
      <c r="B21" s="23" t="n"/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</row>
    <row r="22" ht="20" customHeight="1" s="67">
      <c r="B22" s="33" t="n"/>
      <c r="C22" s="33" t="n"/>
      <c r="D22" s="33" t="n"/>
      <c r="E22" s="33" t="n"/>
      <c r="F22" s="33" t="n"/>
      <c r="G22" s="33" t="n"/>
      <c r="H22" s="33" t="n"/>
      <c r="I22" s="33" t="n"/>
      <c r="J22" s="33" t="n"/>
      <c r="K22" s="33" t="n"/>
      <c r="L22" s="33" t="n"/>
      <c r="M22" s="33" t="n"/>
    </row>
    <row r="23" ht="20" customHeight="1" s="67">
      <c r="B23" s="23" t="n"/>
      <c r="C23" s="23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</row>
    <row r="24" ht="20" customHeight="1" s="67">
      <c r="B24" s="33" t="n"/>
      <c r="C24" s="33" t="n"/>
      <c r="D24" s="33" t="n"/>
      <c r="E24" s="33" t="n"/>
      <c r="F24" s="33" t="n"/>
      <c r="G24" s="33" t="n"/>
      <c r="H24" s="33" t="n"/>
      <c r="I24" s="33" t="n"/>
      <c r="J24" s="33" t="n"/>
      <c r="K24" s="33" t="n"/>
      <c r="L24" s="33" t="n"/>
      <c r="M24" s="33" t="n"/>
    </row>
    <row r="25" ht="20" customHeight="1" s="67">
      <c r="B25" s="23" t="n"/>
      <c r="C25" s="23" t="n"/>
      <c r="D25" s="23" t="n"/>
      <c r="E25" s="23" t="n"/>
      <c r="F25" s="23" t="n"/>
      <c r="G25" s="23" t="n"/>
      <c r="H25" s="23" t="n"/>
      <c r="I25" s="23" t="n"/>
      <c r="J25" s="23" t="n"/>
      <c r="K25" s="23" t="n"/>
      <c r="L25" s="23" t="n"/>
      <c r="M25" s="23" t="n"/>
    </row>
    <row r="26" ht="20" customHeight="1" s="67">
      <c r="B26" s="33" t="n"/>
      <c r="C26" s="33" t="n"/>
      <c r="D26" s="33" t="n"/>
      <c r="E26" s="33" t="n"/>
      <c r="F26" s="33" t="n"/>
      <c r="G26" s="33" t="n"/>
      <c r="H26" s="33" t="n"/>
      <c r="I26" s="33" t="n"/>
      <c r="J26" s="33" t="n"/>
      <c r="K26" s="33" t="n"/>
      <c r="L26" s="33" t="n"/>
      <c r="M26" s="33" t="n"/>
    </row>
    <row r="27" ht="20" customHeight="1" s="67">
      <c r="B27" s="23" t="n"/>
      <c r="C27" s="23" t="n"/>
      <c r="D27" s="23" t="n"/>
      <c r="E27" s="23" t="n"/>
      <c r="F27" s="23" t="n"/>
      <c r="G27" s="23" t="n"/>
      <c r="H27" s="23" t="n"/>
      <c r="I27" s="23" t="n"/>
      <c r="J27" s="23" t="n"/>
      <c r="K27" s="23" t="n"/>
      <c r="L27" s="23" t="n"/>
      <c r="M27" s="23" t="n"/>
    </row>
    <row r="28" ht="20" customHeight="1" s="67">
      <c r="B28" s="33" t="n"/>
      <c r="C28" s="33" t="n"/>
      <c r="D28" s="33" t="n"/>
      <c r="E28" s="33" t="n"/>
      <c r="F28" s="33" t="n"/>
      <c r="G28" s="33" t="n"/>
      <c r="H28" s="33" t="n"/>
      <c r="I28" s="33" t="n"/>
      <c r="J28" s="33" t="n"/>
      <c r="K28" s="33" t="n"/>
      <c r="L28" s="33" t="n"/>
      <c r="M28" s="33" t="n"/>
    </row>
    <row r="29" ht="20" customHeight="1" s="67">
      <c r="B29" s="23" t="n"/>
      <c r="C29" s="23" t="n"/>
      <c r="D29" s="23" t="n"/>
      <c r="E29" s="23" t="n"/>
      <c r="F29" s="23" t="n"/>
      <c r="G29" s="23" t="n"/>
      <c r="H29" s="23" t="n"/>
      <c r="I29" s="23" t="n"/>
      <c r="J29" s="23" t="n"/>
      <c r="K29" s="23" t="n"/>
      <c r="L29" s="23" t="n"/>
      <c r="M29" s="23" t="n"/>
    </row>
    <row r="30" ht="20" customHeight="1" s="67">
      <c r="B30" s="33" t="n"/>
      <c r="C30" s="33" t="n"/>
      <c r="D30" s="33" t="n"/>
      <c r="E30" s="33" t="n"/>
      <c r="F30" s="33" t="n"/>
      <c r="G30" s="33" t="n"/>
      <c r="H30" s="33" t="n"/>
      <c r="I30" s="33" t="n"/>
      <c r="J30" s="33" t="n"/>
      <c r="K30" s="33" t="n"/>
      <c r="L30" s="33" t="n"/>
      <c r="M30" s="33" t="n"/>
    </row>
    <row r="31" ht="20" customHeight="1" s="67">
      <c r="B31" s="23" t="n"/>
      <c r="C31" s="23" t="n"/>
      <c r="D31" s="23" t="n"/>
      <c r="E31" s="23" t="n"/>
      <c r="F31" s="23" t="n"/>
      <c r="G31" s="23" t="n"/>
      <c r="H31" s="23" t="n"/>
      <c r="I31" s="23" t="n"/>
      <c r="J31" s="23" t="n"/>
      <c r="K31" s="23" t="n"/>
      <c r="L31" s="23" t="n"/>
      <c r="M31" s="23" t="n"/>
    </row>
    <row r="32" ht="20" customHeight="1" s="67">
      <c r="B32" s="33" t="n"/>
      <c r="C32" s="33" t="n"/>
      <c r="D32" s="33" t="n"/>
      <c r="E32" s="33" t="n"/>
      <c r="F32" s="33" t="n"/>
      <c r="G32" s="33" t="n"/>
      <c r="H32" s="33" t="n"/>
      <c r="I32" s="33" t="n"/>
      <c r="J32" s="33" t="n"/>
      <c r="K32" s="33" t="n"/>
      <c r="L32" s="33" t="n"/>
      <c r="M32" s="33" t="n"/>
    </row>
    <row r="33" ht="20" customHeight="1" s="67">
      <c r="B33" s="23" t="n"/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  <c r="L33" s="23" t="n"/>
      <c r="M33" s="23" t="n"/>
    </row>
    <row r="34" ht="20" customHeight="1" s="67">
      <c r="B34" s="33" t="n"/>
      <c r="C34" s="33" t="n"/>
      <c r="D34" s="33" t="n"/>
      <c r="E34" s="33" t="n"/>
      <c r="F34" s="33" t="n"/>
      <c r="G34" s="33" t="n"/>
      <c r="H34" s="33" t="n"/>
      <c r="I34" s="33" t="n"/>
      <c r="J34" s="33" t="n"/>
      <c r="K34" s="33" t="n"/>
      <c r="L34" s="33" t="n"/>
      <c r="M34" s="33" t="n"/>
    </row>
    <row r="35" ht="20" customHeight="1" s="67">
      <c r="B35" s="23" t="n"/>
      <c r="C35" s="23" t="n"/>
      <c r="D35" s="23" t="n"/>
      <c r="E35" s="23" t="n"/>
      <c r="F35" s="23" t="n"/>
      <c r="G35" s="23" t="n"/>
      <c r="H35" s="23" t="n"/>
      <c r="I35" s="23" t="n"/>
      <c r="J35" s="23" t="n"/>
      <c r="K35" s="23" t="n"/>
      <c r="L35" s="23" t="n"/>
      <c r="M35" s="23" t="n"/>
    </row>
    <row r="36" ht="20" customHeight="1" s="67">
      <c r="B36" s="33" t="n"/>
      <c r="C36" s="33" t="n"/>
      <c r="D36" s="33" t="n"/>
      <c r="E36" s="33" t="n"/>
      <c r="F36" s="33" t="n"/>
      <c r="G36" s="33" t="n"/>
      <c r="H36" s="33" t="n"/>
      <c r="I36" s="33" t="n"/>
      <c r="J36" s="33" t="n"/>
      <c r="K36" s="33" t="n"/>
      <c r="L36" s="33" t="n"/>
      <c r="M36" s="33" t="n"/>
    </row>
    <row r="37" ht="20" customHeight="1" s="67">
      <c r="B37" s="23" t="n"/>
      <c r="C37" s="23" t="n"/>
      <c r="D37" s="23" t="n"/>
      <c r="E37" s="23" t="n"/>
      <c r="F37" s="23" t="n"/>
      <c r="G37" s="23" t="n"/>
      <c r="H37" s="23" t="n"/>
      <c r="I37" s="23" t="n"/>
      <c r="J37" s="23" t="n"/>
      <c r="K37" s="23" t="n"/>
      <c r="L37" s="23" t="n"/>
      <c r="M37" s="23" t="n"/>
    </row>
    <row r="38" ht="20" customHeight="1" s="67">
      <c r="B38" s="33" t="n"/>
      <c r="C38" s="33" t="n"/>
      <c r="D38" s="33" t="n"/>
      <c r="E38" s="33" t="n"/>
      <c r="F38" s="33" t="n"/>
      <c r="G38" s="33" t="n"/>
      <c r="H38" s="33" t="n"/>
      <c r="I38" s="33" t="n"/>
      <c r="J38" s="33" t="n"/>
      <c r="K38" s="33" t="n"/>
      <c r="L38" s="33" t="n"/>
      <c r="M38" s="33" t="n"/>
    </row>
    <row r="39" ht="20" customHeight="1" s="67">
      <c r="B39" s="23" t="n"/>
      <c r="C39" s="23" t="n"/>
      <c r="D39" s="23" t="n"/>
      <c r="E39" s="23" t="n"/>
      <c r="F39" s="23" t="n"/>
      <c r="G39" s="23" t="n"/>
      <c r="H39" s="23" t="n"/>
      <c r="I39" s="23" t="n"/>
      <c r="J39" s="23" t="n"/>
      <c r="K39" s="23" t="n"/>
      <c r="L39" s="23" t="n"/>
      <c r="M39" s="23" t="n"/>
    </row>
    <row r="40" ht="20" customHeight="1" s="67">
      <c r="B40" s="33" t="n"/>
      <c r="C40" s="33" t="n"/>
      <c r="D40" s="33" t="n"/>
      <c r="E40" s="33" t="n"/>
      <c r="F40" s="33" t="n"/>
      <c r="G40" s="33" t="n"/>
      <c r="H40" s="33" t="n"/>
      <c r="I40" s="33" t="n"/>
      <c r="J40" s="33" t="n"/>
      <c r="K40" s="33" t="n"/>
      <c r="L40" s="33" t="n"/>
      <c r="M40" s="33" t="n"/>
    </row>
    <row r="41" ht="20" customHeight="1" s="67">
      <c r="B41" s="23" t="n"/>
      <c r="C41" s="23" t="n"/>
      <c r="D41" s="23" t="n"/>
      <c r="E41" s="23" t="n"/>
      <c r="F41" s="23" t="n"/>
      <c r="G41" s="23" t="n"/>
      <c r="H41" s="23" t="n"/>
      <c r="I41" s="23" t="n"/>
      <c r="J41" s="23" t="n"/>
      <c r="K41" s="23" t="n"/>
      <c r="L41" s="23" t="n"/>
      <c r="M41" s="23" t="n"/>
    </row>
    <row r="42" ht="20" customHeight="1" s="67">
      <c r="B42" s="33" t="n"/>
      <c r="C42" s="33" t="n"/>
      <c r="D42" s="33" t="n"/>
      <c r="E42" s="33" t="n"/>
      <c r="F42" s="33" t="n"/>
      <c r="G42" s="33" t="n"/>
      <c r="H42" s="33" t="n"/>
      <c r="I42" s="33" t="n"/>
      <c r="J42" s="33" t="n"/>
      <c r="K42" s="33" t="n"/>
      <c r="L42" s="33" t="n"/>
      <c r="M42" s="33" t="n"/>
    </row>
    <row r="43" ht="20" customHeight="1" s="67">
      <c r="B43" s="23" t="n"/>
      <c r="C43" s="23" t="n"/>
      <c r="D43" s="23" t="n"/>
      <c r="E43" s="23" t="n"/>
      <c r="F43" s="23" t="n"/>
      <c r="G43" s="23" t="n"/>
      <c r="H43" s="23" t="n"/>
      <c r="I43" s="23" t="n"/>
      <c r="J43" s="23" t="n"/>
      <c r="K43" s="23" t="n"/>
      <c r="L43" s="23" t="n"/>
      <c r="M43" s="23" t="n"/>
    </row>
    <row r="44" ht="20" customHeight="1" s="67">
      <c r="B44" s="33" t="n"/>
      <c r="C44" s="33" t="n"/>
      <c r="D44" s="33" t="n"/>
      <c r="E44" s="33" t="n"/>
      <c r="F44" s="33" t="n"/>
      <c r="G44" s="33" t="n"/>
      <c r="H44" s="33" t="n"/>
      <c r="I44" s="33" t="n"/>
      <c r="J44" s="33" t="n"/>
      <c r="K44" s="33" t="n"/>
      <c r="L44" s="33" t="n"/>
      <c r="M44" s="33" t="n"/>
    </row>
    <row r="45" ht="20" customHeight="1" s="67">
      <c r="B45" s="23" t="n"/>
      <c r="C45" s="23" t="n"/>
      <c r="D45" s="23" t="n"/>
      <c r="E45" s="23" t="n"/>
      <c r="F45" s="23" t="n"/>
      <c r="G45" s="23" t="n"/>
      <c r="H45" s="23" t="n"/>
      <c r="I45" s="23" t="n"/>
      <c r="J45" s="23" t="n"/>
      <c r="K45" s="23" t="n"/>
      <c r="L45" s="23" t="n"/>
      <c r="M45" s="23" t="n"/>
    </row>
    <row r="46" ht="20" customHeight="1" s="67">
      <c r="B46" s="33" t="n"/>
      <c r="C46" s="33" t="n"/>
      <c r="D46" s="33" t="n"/>
      <c r="E46" s="33" t="n"/>
      <c r="F46" s="33" t="n"/>
      <c r="G46" s="33" t="n"/>
      <c r="H46" s="33" t="n"/>
      <c r="I46" s="33" t="n"/>
      <c r="J46" s="33" t="n"/>
      <c r="K46" s="33" t="n"/>
      <c r="L46" s="33" t="n"/>
      <c r="M46" s="33" t="n"/>
    </row>
    <row r="47" ht="20" customHeight="1" s="67">
      <c r="B47" s="23" t="n"/>
      <c r="C47" s="23" t="n"/>
      <c r="D47" s="23" t="n"/>
      <c r="E47" s="23" t="n"/>
      <c r="F47" s="23" t="n"/>
      <c r="G47" s="23" t="n"/>
      <c r="H47" s="23" t="n"/>
      <c r="I47" s="23" t="n"/>
      <c r="J47" s="23" t="n"/>
      <c r="K47" s="23" t="n"/>
      <c r="L47" s="23" t="n"/>
      <c r="M47" s="23" t="n"/>
    </row>
    <row r="48" ht="20" customHeight="1" s="67">
      <c r="B48" s="33" t="n"/>
      <c r="C48" s="33" t="n"/>
      <c r="D48" s="33" t="n"/>
      <c r="E48" s="33" t="n"/>
      <c r="F48" s="33" t="n"/>
      <c r="G48" s="33" t="n"/>
      <c r="H48" s="33" t="n"/>
      <c r="I48" s="33" t="n"/>
      <c r="J48" s="33" t="n"/>
      <c r="K48" s="33" t="n"/>
      <c r="L48" s="33" t="n"/>
      <c r="M48" s="33" t="n"/>
    </row>
    <row r="49" ht="20" customHeight="1" s="67">
      <c r="B49" s="23" t="n"/>
      <c r="C49" s="23" t="n"/>
      <c r="D49" s="23" t="n"/>
      <c r="E49" s="23" t="n"/>
      <c r="F49" s="23" t="n"/>
      <c r="G49" s="23" t="n"/>
      <c r="H49" s="23" t="n"/>
      <c r="I49" s="23" t="n"/>
      <c r="J49" s="23" t="n"/>
      <c r="K49" s="23" t="n"/>
      <c r="L49" s="23" t="n"/>
      <c r="M49" s="23" t="n"/>
    </row>
    <row r="50" ht="20" customHeight="1" s="67">
      <c r="B50" s="33" t="n"/>
      <c r="C50" s="33" t="n"/>
      <c r="D50" s="33" t="n"/>
      <c r="E50" s="33" t="n"/>
      <c r="F50" s="33" t="n"/>
      <c r="G50" s="33" t="n"/>
      <c r="H50" s="33" t="n"/>
      <c r="I50" s="33" t="n"/>
      <c r="J50" s="33" t="n"/>
      <c r="K50" s="33" t="n"/>
      <c r="L50" s="33" t="n"/>
      <c r="M50" s="33" t="n"/>
    </row>
    <row r="51" ht="20" customHeight="1" s="67">
      <c r="B51" s="23" t="n"/>
      <c r="C51" s="23" t="n"/>
      <c r="D51" s="23" t="n"/>
      <c r="E51" s="23" t="n"/>
      <c r="F51" s="23" t="n"/>
      <c r="G51" s="23" t="n"/>
      <c r="H51" s="23" t="n"/>
      <c r="I51" s="23" t="n"/>
      <c r="J51" s="23" t="n"/>
      <c r="K51" s="23" t="n"/>
      <c r="L51" s="23" t="n"/>
      <c r="M51" s="23" t="n"/>
    </row>
    <row r="52" ht="20" customHeight="1" s="67">
      <c r="B52" s="33" t="n"/>
      <c r="C52" s="33" t="n"/>
      <c r="D52" s="33" t="n"/>
      <c r="E52" s="33" t="n"/>
      <c r="F52" s="33" t="n"/>
      <c r="G52" s="33" t="n"/>
      <c r="H52" s="33" t="n"/>
      <c r="I52" s="33" t="n"/>
      <c r="J52" s="33" t="n"/>
      <c r="K52" s="33" t="n"/>
      <c r="L52" s="33" t="n"/>
      <c r="M52" s="33" t="n"/>
    </row>
    <row r="53" ht="20" customHeight="1" s="67">
      <c r="B53" s="23" t="n"/>
      <c r="C53" s="23" t="n"/>
      <c r="D53" s="23" t="n"/>
      <c r="E53" s="23" t="n"/>
      <c r="F53" s="23" t="n"/>
      <c r="G53" s="23" t="n"/>
      <c r="H53" s="23" t="n"/>
      <c r="I53" s="23" t="n"/>
      <c r="J53" s="23" t="n"/>
      <c r="K53" s="23" t="n"/>
      <c r="L53" s="23" t="n"/>
      <c r="M53" s="23" t="n"/>
    </row>
    <row r="54" ht="20" customHeight="1" s="67">
      <c r="B54" s="33" t="n"/>
      <c r="C54" s="33" t="n"/>
      <c r="D54" s="33" t="n"/>
      <c r="E54" s="33" t="n"/>
      <c r="F54" s="33" t="n"/>
      <c r="G54" s="33" t="n"/>
      <c r="H54" s="33" t="n"/>
      <c r="I54" s="33" t="n"/>
      <c r="J54" s="33" t="n"/>
      <c r="K54" s="33" t="n"/>
      <c r="L54" s="33" t="n"/>
      <c r="M54" s="33" t="n"/>
    </row>
    <row r="55" ht="20" customHeight="1" s="67">
      <c r="B55" s="23" t="n"/>
      <c r="C55" s="23" t="n"/>
      <c r="D55" s="23" t="n"/>
      <c r="E55" s="23" t="n"/>
      <c r="F55" s="23" t="n"/>
      <c r="G55" s="23" t="n"/>
      <c r="H55" s="23" t="n"/>
      <c r="I55" s="23" t="n"/>
      <c r="J55" s="23" t="n"/>
      <c r="K55" s="23" t="n"/>
      <c r="L55" s="23" t="n"/>
      <c r="M55" s="23" t="n"/>
    </row>
    <row r="56" ht="20" customHeight="1" s="67">
      <c r="B56" s="33" t="n"/>
      <c r="C56" s="33" t="n"/>
      <c r="D56" s="33" t="n"/>
      <c r="E56" s="33" t="n"/>
      <c r="F56" s="33" t="n"/>
      <c r="G56" s="33" t="n"/>
      <c r="H56" s="33" t="n"/>
      <c r="I56" s="33" t="n"/>
      <c r="J56" s="33" t="n"/>
      <c r="K56" s="33" t="n"/>
      <c r="L56" s="33" t="n"/>
      <c r="M56" s="33" t="n"/>
    </row>
    <row r="57" ht="20" customHeight="1" s="67">
      <c r="B57" s="23" t="n"/>
      <c r="C57" s="23" t="n"/>
      <c r="D57" s="23" t="n"/>
      <c r="E57" s="23" t="n"/>
      <c r="F57" s="23" t="n"/>
      <c r="G57" s="23" t="n"/>
      <c r="H57" s="23" t="n"/>
      <c r="I57" s="23" t="n"/>
      <c r="J57" s="23" t="n"/>
      <c r="K57" s="23" t="n"/>
      <c r="L57" s="23" t="n"/>
      <c r="M57" s="23" t="n"/>
    </row>
    <row r="58" ht="20" customHeight="1" s="67">
      <c r="B58" s="33" t="n"/>
      <c r="C58" s="33" t="n"/>
      <c r="D58" s="33" t="n"/>
      <c r="E58" s="33" t="n"/>
      <c r="F58" s="33" t="n"/>
      <c r="G58" s="33" t="n"/>
      <c r="H58" s="33" t="n"/>
      <c r="I58" s="33" t="n"/>
      <c r="J58" s="33" t="n"/>
      <c r="K58" s="33" t="n"/>
      <c r="L58" s="33" t="n"/>
      <c r="M58" s="33" t="n"/>
    </row>
    <row r="59" ht="20" customHeight="1" s="67">
      <c r="B59" s="23" t="n"/>
      <c r="C59" s="23" t="n"/>
      <c r="D59" s="23" t="n"/>
      <c r="E59" s="23" t="n"/>
      <c r="F59" s="23" t="n"/>
      <c r="G59" s="23" t="n"/>
      <c r="H59" s="23" t="n"/>
      <c r="I59" s="23" t="n"/>
      <c r="J59" s="23" t="n"/>
      <c r="K59" s="23" t="n"/>
      <c r="L59" s="23" t="n"/>
      <c r="M59" s="23" t="n"/>
    </row>
    <row r="60" ht="20" customHeight="1" s="67">
      <c r="B60" s="33" t="n"/>
      <c r="C60" s="33" t="n"/>
      <c r="D60" s="33" t="n"/>
      <c r="E60" s="33" t="n"/>
      <c r="F60" s="33" t="n"/>
      <c r="G60" s="33" t="n"/>
      <c r="H60" s="33" t="n"/>
      <c r="I60" s="33" t="n"/>
      <c r="J60" s="33" t="n"/>
      <c r="K60" s="33" t="n"/>
      <c r="L60" s="33" t="n"/>
      <c r="M60" s="33" t="n"/>
    </row>
    <row r="61" ht="20" customHeight="1" s="67">
      <c r="B61" s="23" t="n"/>
      <c r="C61" s="23" t="n"/>
      <c r="D61" s="23" t="n"/>
      <c r="E61" s="23" t="n"/>
      <c r="F61" s="23" t="n"/>
      <c r="G61" s="23" t="n"/>
      <c r="H61" s="23" t="n"/>
      <c r="I61" s="23" t="n"/>
      <c r="J61" s="23" t="n"/>
      <c r="K61" s="23" t="n"/>
      <c r="L61" s="23" t="n"/>
      <c r="M61" s="23" t="n"/>
    </row>
    <row r="62" ht="20" customHeight="1" s="67">
      <c r="B62" s="33" t="n"/>
      <c r="C62" s="33" t="n"/>
      <c r="D62" s="33" t="n"/>
      <c r="E62" s="33" t="n"/>
      <c r="F62" s="33" t="n"/>
      <c r="G62" s="33" t="n"/>
      <c r="H62" s="33" t="n"/>
      <c r="I62" s="33" t="n"/>
      <c r="J62" s="33" t="n"/>
      <c r="K62" s="33" t="n"/>
      <c r="L62" s="33" t="n"/>
      <c r="M62" s="33" t="n"/>
    </row>
    <row r="63" ht="20" customHeight="1" s="67">
      <c r="B63" s="23" t="n"/>
      <c r="C63" s="23" t="n"/>
      <c r="D63" s="23" t="n"/>
      <c r="E63" s="23" t="n"/>
      <c r="F63" s="23" t="n"/>
      <c r="G63" s="23" t="n"/>
      <c r="H63" s="23" t="n"/>
      <c r="I63" s="23" t="n"/>
      <c r="J63" s="23" t="n"/>
      <c r="K63" s="23" t="n"/>
      <c r="L63" s="23" t="n"/>
      <c r="M63" s="23" t="n"/>
    </row>
    <row r="64" ht="20" customHeight="1" s="67">
      <c r="B64" s="33" t="n"/>
      <c r="C64" s="33" t="n"/>
      <c r="D64" s="33" t="n"/>
      <c r="E64" s="33" t="n"/>
      <c r="F64" s="33" t="n"/>
      <c r="G64" s="33" t="n"/>
      <c r="H64" s="33" t="n"/>
      <c r="I64" s="33" t="n"/>
      <c r="J64" s="33" t="n"/>
      <c r="K64" s="33" t="n"/>
      <c r="L64" s="33" t="n"/>
      <c r="M64" s="33" t="n"/>
    </row>
    <row r="65" ht="20" customHeight="1" s="67">
      <c r="B65" s="23" t="n"/>
      <c r="C65" s="23" t="n"/>
      <c r="D65" s="23" t="n"/>
      <c r="E65" s="23" t="n"/>
      <c r="F65" s="23" t="n"/>
      <c r="G65" s="23" t="n"/>
      <c r="H65" s="23" t="n"/>
      <c r="I65" s="23" t="n"/>
      <c r="J65" s="23" t="n"/>
      <c r="K65" s="23" t="n"/>
      <c r="L65" s="23" t="n"/>
      <c r="M65" s="23" t="n"/>
    </row>
    <row r="66" ht="20" customHeight="1" s="67">
      <c r="B66" s="33" t="n"/>
      <c r="C66" s="33" t="n"/>
      <c r="D66" s="33" t="n"/>
      <c r="E66" s="33" t="n"/>
      <c r="F66" s="33" t="n"/>
      <c r="G66" s="33" t="n"/>
      <c r="H66" s="33" t="n"/>
      <c r="I66" s="33" t="n"/>
      <c r="J66" s="33" t="n"/>
      <c r="K66" s="33" t="n"/>
      <c r="L66" s="33" t="n"/>
      <c r="M66" s="33" t="n"/>
    </row>
    <row r="67" ht="20" customHeight="1" s="67">
      <c r="B67" s="23" t="n"/>
      <c r="C67" s="23" t="n"/>
      <c r="D67" s="23" t="n"/>
      <c r="E67" s="23" t="n"/>
      <c r="F67" s="23" t="n"/>
      <c r="G67" s="23" t="n"/>
      <c r="H67" s="23" t="n"/>
      <c r="I67" s="23" t="n"/>
      <c r="J67" s="23" t="n"/>
      <c r="K67" s="23" t="n"/>
      <c r="L67" s="23" t="n"/>
      <c r="M67" s="23" t="n"/>
    </row>
    <row r="68" ht="20" customHeight="1" s="67">
      <c r="B68" s="33" t="n"/>
      <c r="C68" s="33" t="n"/>
      <c r="D68" s="33" t="n"/>
      <c r="E68" s="33" t="n"/>
      <c r="F68" s="33" t="n"/>
      <c r="G68" s="33" t="n"/>
      <c r="H68" s="33" t="n"/>
      <c r="I68" s="33" t="n"/>
      <c r="J68" s="33" t="n"/>
      <c r="K68" s="33" t="n"/>
      <c r="L68" s="33" t="n"/>
      <c r="M68" s="33" t="n"/>
    </row>
    <row r="69" ht="20" customHeight="1" s="67">
      <c r="B69" s="23" t="n"/>
      <c r="C69" s="23" t="n"/>
      <c r="D69" s="23" t="n"/>
      <c r="E69" s="23" t="n"/>
      <c r="F69" s="23" t="n"/>
      <c r="G69" s="23" t="n"/>
      <c r="H69" s="23" t="n"/>
      <c r="I69" s="23" t="n"/>
      <c r="J69" s="23" t="n"/>
      <c r="K69" s="23" t="n"/>
      <c r="L69" s="23" t="n"/>
      <c r="M69" s="23" t="n"/>
    </row>
    <row r="70" ht="20" customHeight="1" s="67">
      <c r="B70" s="33" t="n"/>
      <c r="C70" s="33" t="n"/>
      <c r="D70" s="33" t="n"/>
      <c r="E70" s="33" t="n"/>
      <c r="F70" s="33" t="n"/>
      <c r="G70" s="33" t="n"/>
      <c r="H70" s="33" t="n"/>
      <c r="I70" s="33" t="n"/>
      <c r="J70" s="33" t="n"/>
      <c r="K70" s="33" t="n"/>
      <c r="L70" s="33" t="n"/>
      <c r="M70" s="33" t="n"/>
    </row>
    <row r="71" ht="20" customHeight="1" s="67">
      <c r="B71" s="23" t="n"/>
      <c r="C71" s="23" t="n"/>
      <c r="D71" s="23" t="n"/>
      <c r="E71" s="23" t="n"/>
      <c r="F71" s="23" t="n"/>
      <c r="G71" s="23" t="n"/>
      <c r="H71" s="23" t="n"/>
      <c r="I71" s="23" t="n"/>
      <c r="J71" s="23" t="n"/>
      <c r="K71" s="23" t="n"/>
      <c r="L71" s="23" t="n"/>
      <c r="M71" s="23" t="n"/>
    </row>
    <row r="72" ht="20" customHeight="1" s="67">
      <c r="B72" s="33" t="n"/>
      <c r="C72" s="33" t="n"/>
      <c r="D72" s="33" t="n"/>
      <c r="E72" s="33" t="n"/>
      <c r="F72" s="33" t="n"/>
      <c r="G72" s="33" t="n"/>
      <c r="H72" s="33" t="n"/>
      <c r="I72" s="33" t="n"/>
      <c r="J72" s="33" t="n"/>
      <c r="K72" s="33" t="n"/>
      <c r="L72" s="33" t="n"/>
      <c r="M72" s="33" t="n"/>
    </row>
    <row r="73" ht="20" customHeight="1" s="67">
      <c r="B73" s="23" t="n"/>
      <c r="C73" s="23" t="n"/>
      <c r="D73" s="23" t="n"/>
      <c r="E73" s="23" t="n"/>
      <c r="F73" s="23" t="n"/>
      <c r="G73" s="23" t="n"/>
      <c r="H73" s="23" t="n"/>
      <c r="I73" s="23" t="n"/>
      <c r="J73" s="23" t="n"/>
      <c r="K73" s="23" t="n"/>
      <c r="L73" s="23" t="n"/>
      <c r="M73" s="23" t="n"/>
    </row>
    <row r="74" ht="20" customHeight="1" s="67">
      <c r="B74" s="33" t="n"/>
      <c r="C74" s="33" t="n"/>
      <c r="D74" s="33" t="n"/>
      <c r="E74" s="33" t="n"/>
      <c r="F74" s="33" t="n"/>
      <c r="G74" s="33" t="n"/>
      <c r="H74" s="33" t="n"/>
      <c r="I74" s="33" t="n"/>
      <c r="J74" s="33" t="n"/>
      <c r="K74" s="33" t="n"/>
      <c r="L74" s="33" t="n"/>
      <c r="M74" s="33" t="n"/>
    </row>
    <row r="75" ht="20" customHeight="1" s="67">
      <c r="B75" s="23" t="n"/>
      <c r="C75" s="23" t="n"/>
      <c r="D75" s="23" t="n"/>
      <c r="E75" s="23" t="n"/>
      <c r="F75" s="23" t="n"/>
      <c r="G75" s="23" t="n"/>
      <c r="H75" s="23" t="n"/>
      <c r="I75" s="23" t="n"/>
      <c r="J75" s="23" t="n"/>
      <c r="K75" s="23" t="n"/>
      <c r="L75" s="23" t="n"/>
      <c r="M75" s="23" t="n"/>
    </row>
    <row r="76" ht="20" customHeight="1" s="67">
      <c r="B76" s="33" t="n"/>
      <c r="C76" s="33" t="n"/>
      <c r="D76" s="33" t="n"/>
      <c r="E76" s="33" t="n"/>
      <c r="F76" s="33" t="n"/>
      <c r="G76" s="33" t="n"/>
      <c r="H76" s="33" t="n"/>
      <c r="I76" s="33" t="n"/>
      <c r="J76" s="33" t="n"/>
      <c r="K76" s="33" t="n"/>
      <c r="L76" s="33" t="n"/>
      <c r="M76" s="33" t="n"/>
    </row>
    <row r="77" ht="20" customHeight="1" s="67">
      <c r="B77" s="23" t="n"/>
      <c r="C77" s="23" t="n"/>
      <c r="D77" s="23" t="n"/>
      <c r="E77" s="23" t="n"/>
      <c r="F77" s="23" t="n"/>
      <c r="G77" s="23" t="n"/>
      <c r="H77" s="23" t="n"/>
      <c r="I77" s="23" t="n"/>
      <c r="J77" s="23" t="n"/>
      <c r="K77" s="23" t="n"/>
      <c r="L77" s="23" t="n"/>
      <c r="M77" s="23" t="n"/>
    </row>
    <row r="78" ht="20" customHeight="1" s="67">
      <c r="B78" s="33" t="n"/>
      <c r="C78" s="33" t="n"/>
      <c r="D78" s="33" t="n"/>
      <c r="E78" s="33" t="n"/>
      <c r="F78" s="33" t="n"/>
      <c r="G78" s="33" t="n"/>
      <c r="H78" s="33" t="n"/>
      <c r="I78" s="33" t="n"/>
      <c r="J78" s="33" t="n"/>
      <c r="K78" s="33" t="n"/>
      <c r="L78" s="33" t="n"/>
      <c r="M78" s="33" t="n"/>
    </row>
    <row r="79" ht="20" customHeight="1" s="67">
      <c r="B79" s="23" t="n"/>
      <c r="C79" s="23" t="n"/>
      <c r="D79" s="23" t="n"/>
      <c r="E79" s="23" t="n"/>
      <c r="F79" s="23" t="n"/>
      <c r="G79" s="23" t="n"/>
      <c r="H79" s="23" t="n"/>
      <c r="I79" s="23" t="n"/>
      <c r="J79" s="23" t="n"/>
      <c r="K79" s="23" t="n"/>
      <c r="L79" s="23" t="n"/>
      <c r="M79" s="23" t="n"/>
    </row>
    <row r="80" ht="20" customHeight="1" s="67">
      <c r="B80" s="33" t="n"/>
      <c r="C80" s="33" t="n"/>
      <c r="D80" s="33" t="n"/>
      <c r="E80" s="33" t="n"/>
      <c r="F80" s="33" t="n"/>
      <c r="G80" s="33" t="n"/>
      <c r="H80" s="33" t="n"/>
      <c r="I80" s="33" t="n"/>
      <c r="J80" s="33" t="n"/>
      <c r="K80" s="33" t="n"/>
      <c r="L80" s="33" t="n"/>
      <c r="M80" s="33" t="n"/>
    </row>
    <row r="81" ht="20" customHeight="1" s="67">
      <c r="B81" s="23" t="n"/>
      <c r="C81" s="23" t="n"/>
      <c r="D81" s="23" t="n"/>
      <c r="E81" s="23" t="n"/>
      <c r="F81" s="23" t="n"/>
      <c r="G81" s="23" t="n"/>
      <c r="H81" s="23" t="n"/>
      <c r="I81" s="23" t="n"/>
      <c r="J81" s="23" t="n"/>
      <c r="K81" s="23" t="n"/>
      <c r="L81" s="23" t="n"/>
      <c r="M81" s="23" t="n"/>
    </row>
    <row r="82" ht="20" customHeight="1" s="67">
      <c r="B82" s="33" t="n"/>
      <c r="C82" s="33" t="n"/>
      <c r="D82" s="33" t="n"/>
      <c r="E82" s="33" t="n"/>
      <c r="F82" s="33" t="n"/>
      <c r="G82" s="33" t="n"/>
      <c r="H82" s="33" t="n"/>
      <c r="I82" s="33" t="n"/>
      <c r="J82" s="33" t="n"/>
      <c r="K82" s="33" t="n"/>
      <c r="L82" s="33" t="n"/>
      <c r="M82" s="33" t="n"/>
    </row>
    <row r="83" ht="20" customHeight="1" s="67">
      <c r="B83" s="23" t="n"/>
      <c r="C83" s="23" t="n"/>
      <c r="D83" s="23" t="n"/>
      <c r="E83" s="23" t="n"/>
      <c r="F83" s="23" t="n"/>
      <c r="G83" s="23" t="n"/>
      <c r="H83" s="23" t="n"/>
      <c r="I83" s="23" t="n"/>
      <c r="J83" s="23" t="n"/>
      <c r="K83" s="23" t="n"/>
      <c r="L83" s="23" t="n"/>
      <c r="M83" s="23" t="n"/>
    </row>
    <row r="84" ht="20" customHeight="1" s="67">
      <c r="B84" s="33" t="n"/>
      <c r="C84" s="33" t="n"/>
      <c r="D84" s="33" t="n"/>
      <c r="E84" s="33" t="n"/>
      <c r="F84" s="33" t="n"/>
      <c r="G84" s="33" t="n"/>
      <c r="H84" s="33" t="n"/>
      <c r="I84" s="33" t="n"/>
      <c r="J84" s="33" t="n"/>
      <c r="K84" s="33" t="n"/>
      <c r="L84" s="33" t="n"/>
      <c r="M84" s="33" t="n"/>
    </row>
    <row r="85" ht="20" customHeight="1" s="67">
      <c r="B85" s="23" t="n"/>
      <c r="C85" s="23" t="n"/>
      <c r="D85" s="23" t="n"/>
      <c r="E85" s="23" t="n"/>
      <c r="F85" s="23" t="n"/>
      <c r="G85" s="23" t="n"/>
      <c r="H85" s="23" t="n"/>
      <c r="I85" s="23" t="n"/>
      <c r="J85" s="23" t="n"/>
      <c r="K85" s="23" t="n"/>
      <c r="L85" s="23" t="n"/>
      <c r="M85" s="23" t="n"/>
    </row>
    <row r="86" ht="20" customHeight="1" s="67">
      <c r="B86" s="33" t="n"/>
      <c r="C86" s="33" t="n"/>
      <c r="D86" s="33" t="n"/>
      <c r="E86" s="33" t="n"/>
      <c r="F86" s="33" t="n"/>
      <c r="G86" s="33" t="n"/>
      <c r="H86" s="33" t="n"/>
      <c r="I86" s="33" t="n"/>
      <c r="J86" s="33" t="n"/>
      <c r="K86" s="33" t="n"/>
      <c r="L86" s="33" t="n"/>
      <c r="M86" s="33" t="n"/>
    </row>
    <row r="87" ht="20" customHeight="1" s="67">
      <c r="B87" s="23" t="n"/>
      <c r="C87" s="23" t="n"/>
      <c r="D87" s="23" t="n"/>
      <c r="E87" s="23" t="n"/>
      <c r="F87" s="23" t="n"/>
      <c r="G87" s="23" t="n"/>
      <c r="H87" s="23" t="n"/>
      <c r="I87" s="23" t="n"/>
      <c r="J87" s="23" t="n"/>
      <c r="K87" s="23" t="n"/>
      <c r="L87" s="23" t="n"/>
      <c r="M87" s="23" t="n"/>
    </row>
    <row r="88" ht="20" customHeight="1" s="67">
      <c r="B88" s="33" t="n"/>
      <c r="C88" s="33" t="n"/>
      <c r="D88" s="33" t="n"/>
      <c r="E88" s="33" t="n"/>
      <c r="F88" s="33" t="n"/>
      <c r="G88" s="33" t="n"/>
      <c r="H88" s="33" t="n"/>
      <c r="I88" s="33" t="n"/>
      <c r="J88" s="33" t="n"/>
      <c r="K88" s="33" t="n"/>
      <c r="L88" s="33" t="n"/>
      <c r="M88" s="33" t="n"/>
    </row>
    <row r="89" ht="20" customHeight="1" s="67">
      <c r="B89" s="23" t="n"/>
      <c r="C89" s="23" t="n"/>
      <c r="D89" s="23" t="n"/>
      <c r="E89" s="23" t="n"/>
      <c r="F89" s="23" t="n"/>
      <c r="G89" s="23" t="n"/>
      <c r="H89" s="23" t="n"/>
      <c r="I89" s="23" t="n"/>
      <c r="J89" s="23" t="n"/>
      <c r="K89" s="23" t="n"/>
      <c r="L89" s="23" t="n"/>
      <c r="M89" s="23" t="n"/>
    </row>
    <row r="90" ht="20" customHeight="1" s="67">
      <c r="B90" s="33" t="n"/>
      <c r="C90" s="33" t="n"/>
      <c r="D90" s="33" t="n"/>
      <c r="E90" s="33" t="n"/>
      <c r="F90" s="33" t="n"/>
      <c r="G90" s="33" t="n"/>
      <c r="H90" s="33" t="n"/>
      <c r="I90" s="33" t="n"/>
      <c r="J90" s="33" t="n"/>
      <c r="K90" s="33" t="n"/>
      <c r="L90" s="33" t="n"/>
      <c r="M90" s="33" t="n"/>
    </row>
    <row r="91" ht="20" customHeight="1" s="67">
      <c r="B91" s="23" t="n"/>
      <c r="C91" s="23" t="n"/>
      <c r="D91" s="23" t="n"/>
      <c r="E91" s="23" t="n"/>
      <c r="F91" s="23" t="n"/>
      <c r="G91" s="23" t="n"/>
      <c r="H91" s="23" t="n"/>
      <c r="I91" s="23" t="n"/>
      <c r="J91" s="23" t="n"/>
      <c r="K91" s="23" t="n"/>
      <c r="L91" s="23" t="n"/>
      <c r="M91" s="23" t="n"/>
    </row>
    <row r="92" ht="20" customHeight="1" s="67">
      <c r="B92" s="33" t="n"/>
      <c r="C92" s="33" t="n"/>
      <c r="D92" s="33" t="n"/>
      <c r="E92" s="33" t="n"/>
      <c r="F92" s="33" t="n"/>
      <c r="G92" s="33" t="n"/>
      <c r="H92" s="33" t="n"/>
      <c r="I92" s="33" t="n"/>
      <c r="J92" s="33" t="n"/>
      <c r="K92" s="33" t="n"/>
      <c r="L92" s="33" t="n"/>
      <c r="M92" s="33" t="n"/>
    </row>
    <row r="93" ht="20" customHeight="1" s="67">
      <c r="B93" s="23" t="n"/>
      <c r="C93" s="23" t="n"/>
      <c r="D93" s="23" t="n"/>
      <c r="E93" s="23" t="n"/>
      <c r="F93" s="23" t="n"/>
      <c r="G93" s="23" t="n"/>
      <c r="H93" s="23" t="n"/>
      <c r="I93" s="23" t="n"/>
      <c r="J93" s="23" t="n"/>
      <c r="K93" s="23" t="n"/>
      <c r="L93" s="23" t="n"/>
      <c r="M93" s="23" t="n"/>
    </row>
    <row r="94" ht="20" customHeight="1" s="67">
      <c r="B94" s="33" t="n"/>
      <c r="C94" s="33" t="n"/>
      <c r="D94" s="33" t="n"/>
      <c r="E94" s="33" t="n"/>
      <c r="F94" s="33" t="n"/>
      <c r="G94" s="33" t="n"/>
      <c r="H94" s="33" t="n"/>
      <c r="I94" s="33" t="n"/>
      <c r="J94" s="33" t="n"/>
      <c r="K94" s="33" t="n"/>
      <c r="L94" s="33" t="n"/>
      <c r="M94" s="33" t="n"/>
    </row>
    <row r="95" ht="20" customHeight="1" s="67">
      <c r="B95" s="23" t="n"/>
      <c r="C95" s="23" t="n"/>
      <c r="D95" s="23" t="n"/>
      <c r="E95" s="23" t="n"/>
      <c r="F95" s="23" t="n"/>
      <c r="G95" s="23" t="n"/>
      <c r="H95" s="23" t="n"/>
      <c r="I95" s="23" t="n"/>
      <c r="J95" s="23" t="n"/>
      <c r="K95" s="23" t="n"/>
      <c r="L95" s="23" t="n"/>
      <c r="M95" s="23" t="n"/>
    </row>
    <row r="96" ht="20" customHeight="1" s="67">
      <c r="B96" s="33" t="n"/>
      <c r="C96" s="33" t="n"/>
      <c r="D96" s="33" t="n"/>
      <c r="E96" s="33" t="n"/>
      <c r="F96" s="33" t="n"/>
      <c r="G96" s="33" t="n"/>
      <c r="H96" s="33" t="n"/>
      <c r="I96" s="33" t="n"/>
      <c r="J96" s="33" t="n"/>
      <c r="K96" s="33" t="n"/>
      <c r="L96" s="33" t="n"/>
      <c r="M96" s="33" t="n"/>
    </row>
    <row r="97" ht="20" customHeight="1" s="67">
      <c r="B97" s="23" t="n"/>
      <c r="C97" s="23" t="n"/>
      <c r="D97" s="23" t="n"/>
      <c r="E97" s="23" t="n"/>
      <c r="F97" s="23" t="n"/>
      <c r="G97" s="23" t="n"/>
      <c r="H97" s="23" t="n"/>
      <c r="I97" s="23" t="n"/>
      <c r="J97" s="23" t="n"/>
      <c r="K97" s="23" t="n"/>
      <c r="L97" s="23" t="n"/>
      <c r="M97" s="23" t="n"/>
    </row>
    <row r="98" ht="20" customHeight="1" s="67">
      <c r="B98" s="33" t="n"/>
      <c r="C98" s="33" t="n"/>
      <c r="D98" s="33" t="n"/>
      <c r="E98" s="33" t="n"/>
      <c r="F98" s="33" t="n"/>
      <c r="G98" s="33" t="n"/>
      <c r="H98" s="33" t="n"/>
      <c r="I98" s="33" t="n"/>
      <c r="J98" s="33" t="n"/>
      <c r="K98" s="33" t="n"/>
      <c r="L98" s="33" t="n"/>
      <c r="M98" s="33" t="n"/>
    </row>
    <row r="99" ht="20" customHeight="1" s="67">
      <c r="B99" s="23" t="n"/>
      <c r="C99" s="23" t="n"/>
      <c r="D99" s="23" t="n"/>
      <c r="E99" s="23" t="n"/>
      <c r="F99" s="23" t="n"/>
      <c r="G99" s="23" t="n"/>
      <c r="H99" s="23" t="n"/>
      <c r="I99" s="23" t="n"/>
      <c r="J99" s="23" t="n"/>
      <c r="K99" s="23" t="n"/>
      <c r="L99" s="23" t="n"/>
      <c r="M99" s="23" t="n"/>
    </row>
    <row r="100" ht="20" customHeight="1" s="67">
      <c r="B100" s="33" t="n"/>
      <c r="C100" s="33" t="n"/>
      <c r="D100" s="33" t="n"/>
      <c r="E100" s="33" t="n"/>
      <c r="F100" s="33" t="n"/>
      <c r="G100" s="33" t="n"/>
      <c r="H100" s="33" t="n"/>
      <c r="I100" s="33" t="n"/>
      <c r="J100" s="33" t="n"/>
      <c r="K100" s="33" t="n"/>
      <c r="L100" s="33" t="n"/>
      <c r="M100" s="33" t="n"/>
    </row>
    <row r="101" ht="20" customHeight="1" s="67">
      <c r="B101" s="23" t="n"/>
      <c r="C101" s="23" t="n"/>
      <c r="D101" s="23" t="n"/>
      <c r="E101" s="23" t="n"/>
      <c r="F101" s="23" t="n"/>
      <c r="G101" s="23" t="n"/>
      <c r="H101" s="23" t="n"/>
      <c r="I101" s="23" t="n"/>
      <c r="J101" s="23" t="n"/>
      <c r="K101" s="23" t="n"/>
      <c r="L101" s="23" t="n"/>
      <c r="M101" s="23" t="n"/>
    </row>
    <row r="102" ht="20" customHeight="1" s="67">
      <c r="B102" s="33" t="n"/>
      <c r="C102" s="33" t="n"/>
      <c r="D102" s="33" t="n"/>
      <c r="E102" s="33" t="n"/>
      <c r="F102" s="33" t="n"/>
      <c r="G102" s="33" t="n"/>
      <c r="H102" s="33" t="n"/>
      <c r="I102" s="33" t="n"/>
      <c r="J102" s="33" t="n"/>
      <c r="K102" s="33" t="n"/>
      <c r="L102" s="33" t="n"/>
      <c r="M102" s="33" t="n"/>
    </row>
    <row r="103" ht="20" customHeight="1" s="67">
      <c r="B103" s="23" t="n"/>
      <c r="C103" s="23" t="n"/>
      <c r="D103" s="23" t="n"/>
      <c r="E103" s="23" t="n"/>
      <c r="F103" s="23" t="n"/>
      <c r="G103" s="23" t="n"/>
      <c r="H103" s="23" t="n"/>
      <c r="I103" s="23" t="n"/>
      <c r="J103" s="23" t="n"/>
      <c r="K103" s="23" t="n"/>
      <c r="L103" s="23" t="n"/>
      <c r="M103" s="23" t="n"/>
    </row>
    <row r="104" ht="20" customHeight="1" s="67">
      <c r="B104" s="33" t="n"/>
      <c r="C104" s="33" t="n"/>
      <c r="D104" s="33" t="n"/>
      <c r="E104" s="33" t="n"/>
      <c r="F104" s="33" t="n"/>
      <c r="G104" s="33" t="n"/>
      <c r="H104" s="33" t="n"/>
      <c r="I104" s="33" t="n"/>
      <c r="J104" s="33" t="n"/>
      <c r="K104" s="33" t="n"/>
      <c r="L104" s="33" t="n"/>
      <c r="M104" s="33" t="n"/>
    </row>
  </sheetData>
  <mergeCells count="5">
    <mergeCell ref="B2:C2"/>
    <mergeCell ref="H2:I2"/>
    <mergeCell ref="E2:F2"/>
    <mergeCell ref="K2:L2"/>
    <mergeCell ref="B1:M1"/>
  </mergeCells>
  <conditionalFormatting sqref="E5:E100">
    <cfRule type="cellIs" priority="1" operator="equal" dxfId="0">
      <formula>"Critical"</formula>
    </cfRule>
    <cfRule type="cellIs" priority="2" operator="equal" dxfId="8">
      <formula>"High"</formula>
    </cfRule>
    <cfRule type="cellIs" priority="3" operator="equal" dxfId="16">
      <formula>"Medium"</formula>
    </cfRule>
    <cfRule type="cellIs" priority="4" operator="equal" dxfId="2">
      <formula>"Low"</formula>
    </cfRule>
  </conditionalFormatting>
  <conditionalFormatting sqref="F5:F100">
    <cfRule type="dataBar" priority="7">
      <dataBar>
        <cfvo type="num" val="0"/>
        <cfvo type="num" val="10"/>
        <color rgb="FFFF4444"/>
      </dataBar>
    </cfRule>
  </conditionalFormatting>
  <conditionalFormatting sqref="J5:J100">
    <cfRule type="cellIs" priority="5" operator="equal" dxfId="13">
      <formula>"Open"</formula>
    </cfRule>
    <cfRule type="cellIs" priority="6" operator="equal" dxfId="14">
      <formula>"Patched"</formula>
    </cfRule>
  </conditionalFormatting>
  <dataValidations count="3">
    <dataValidation sqref="E5:E1000" showDropDown="0" showInputMessage="0" showErrorMessage="0" allowBlank="0" type="list">
      <formula1>"Critical,High,Medium,Low,Informational"</formula1>
    </dataValidation>
    <dataValidation sqref="J5:J1000" showDropDown="0" showInputMessage="0" showErrorMessage="0" allowBlank="0" type="list">
      <formula1>"Open,In Remediation,Patched,Risk Accepted,False Positive"</formula1>
    </dataValidation>
    <dataValidation sqref="K5:K1000" showDropDown="0" showInputMessage="0" showErrorMessage="0" allowBlank="0" type="list">
      <formula1>"Yes,No,Partial,Vendor Pending"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K105"/>
  <sheetViews>
    <sheetView showGridLines="1" workbookViewId="0">
      <selection activeCell="A1" sqref="A1"/>
    </sheetView>
  </sheetViews>
  <sheetFormatPr baseColWidth="10" defaultColWidth="8.83203125" defaultRowHeight="15"/>
  <cols>
    <col width="3" customWidth="1" style="67" min="1" max="1"/>
    <col width="12" customWidth="1" style="67" min="2" max="2"/>
    <col width="22" customWidth="1" style="67" min="3" max="3"/>
    <col width="15" customWidth="1" style="67" min="4" max="4"/>
    <col width="12" customWidth="1" style="67" min="5" max="6"/>
    <col width="18" customWidth="1" style="67" min="7" max="8"/>
    <col width="12" customWidth="1" style="67" min="9" max="10"/>
    <col width="15" customWidth="1" style="67" min="11" max="11"/>
    <col width="3" customWidth="1" style="67" min="12" max="12"/>
  </cols>
  <sheetData>
    <row r="1" ht="38" customHeight="1" s="67">
      <c r="B1" s="98" t="inlineStr">
        <is>
          <t>GOVERNANCE, RISK &amp; COMPLIANCE (GRC) DASHBOARD</t>
        </is>
      </c>
    </row>
    <row r="2" ht="30" customHeight="1" s="67">
      <c r="B2" s="96">
        <f>IFERROR(COUNTIF(G6:G500,"Compliant")/COUNTA(B6:B500)*100,0)</f>
        <v/>
      </c>
      <c r="D2" s="87" t="inlineStr">
        <is>
          <t>Compliance Score %</t>
        </is>
      </c>
      <c r="E2" s="100">
        <f>COUNTA(B6:B500)</f>
        <v/>
      </c>
      <c r="G2" s="87" t="inlineStr">
        <is>
          <t>Total Controls</t>
        </is>
      </c>
      <c r="H2" s="97">
        <f>COUNTIF(G6:G500,"Non-Compliant")</f>
        <v/>
      </c>
      <c r="J2" s="87" t="inlineStr">
        <is>
          <t>Non-Compliant</t>
        </is>
      </c>
    </row>
    <row r="3" ht="22" customHeight="1" s="67">
      <c r="B3">
        <f>COUNTIF(G6:G500,"Partially Compliant")</f>
        <v/>
      </c>
      <c r="C3" t="inlineStr">
        <is>
          <t>Partial</t>
        </is>
      </c>
      <c r="D3" s="34">
        <f>IFERROR(SUMPRODUCT((D6:D500)*(E6:E500))/SUMPRODUCT(E6:E500),0)</f>
        <v/>
      </c>
      <c r="E3" t="inlineStr">
        <is>
          <t>Weighted Risk Score</t>
        </is>
      </c>
    </row>
    <row r="4" ht="22" customHeight="1" s="67">
      <c r="B4" s="99" t="inlineStr">
        <is>
          <t>CONTROL FRAMEWORK COMPLIANCE REGISTER</t>
        </is>
      </c>
    </row>
    <row r="5" ht="30" customHeight="1" s="67">
      <c r="B5" s="35" t="inlineStr">
        <is>
          <t>Control ID</t>
        </is>
      </c>
      <c r="C5" s="35" t="inlineStr">
        <is>
          <t>Control Description</t>
        </is>
      </c>
      <c r="D5" s="35" t="inlineStr">
        <is>
          <t>Framework</t>
        </is>
      </c>
      <c r="E5" s="35" t="inlineStr">
        <is>
          <t>Risk Score (1-100)</t>
        </is>
      </c>
      <c r="F5" s="35" t="inlineStr">
        <is>
          <t>Risk Weight (0-1)</t>
        </is>
      </c>
      <c r="G5" s="35" t="inlineStr">
        <is>
          <t>Status</t>
        </is>
      </c>
      <c r="H5" s="35" t="inlineStr">
        <is>
          <t>Evidence</t>
        </is>
      </c>
      <c r="I5" s="35" t="inlineStr">
        <is>
          <t>Review Date</t>
        </is>
      </c>
      <c r="J5" s="35" t="inlineStr">
        <is>
          <t>Next Review</t>
        </is>
      </c>
      <c r="K5" s="35" t="inlineStr">
        <is>
          <t>Owner</t>
        </is>
      </c>
    </row>
    <row r="6" ht="22" customHeight="1" s="67">
      <c r="B6" s="23" t="inlineStr">
        <is>
          <t>CC-001</t>
        </is>
      </c>
      <c r="C6" s="23" t="inlineStr">
        <is>
          <t>Access Control Policy Implementation</t>
        </is>
      </c>
      <c r="D6" s="23" t="inlineStr">
        <is>
          <t>ISO 27001</t>
        </is>
      </c>
      <c r="E6" s="23" t="n">
        <v>85</v>
      </c>
      <c r="F6" s="23" t="n">
        <v>0.9</v>
      </c>
      <c r="G6" s="23" t="inlineStr">
        <is>
          <t>Compliant</t>
        </is>
      </c>
      <c r="H6" s="23" t="inlineStr">
        <is>
          <t>AC-Policy-v3.pdf</t>
        </is>
      </c>
      <c r="I6" s="23" t="inlineStr">
        <is>
          <t>2026-09-01</t>
        </is>
      </c>
      <c r="J6" s="23" t="inlineStr">
        <is>
          <t>2027-03-01</t>
        </is>
      </c>
      <c r="K6" s="23" t="inlineStr">
        <is>
          <t>CISO</t>
        </is>
      </c>
    </row>
    <row r="7" ht="22" customHeight="1" s="67">
      <c r="B7" s="36" t="inlineStr">
        <is>
          <t>CC-002</t>
        </is>
      </c>
      <c r="C7" s="36" t="inlineStr">
        <is>
          <t>Multi-Factor Authentication Enforcement</t>
        </is>
      </c>
      <c r="D7" s="36" t="inlineStr">
        <is>
          <t>NIST CSF</t>
        </is>
      </c>
      <c r="E7" s="36" t="n">
        <v>70</v>
      </c>
      <c r="F7" s="36" t="n">
        <v>0.85</v>
      </c>
      <c r="G7" s="36" t="inlineStr">
        <is>
          <t>Compliant</t>
        </is>
      </c>
      <c r="H7" s="36" t="inlineStr">
        <is>
          <t>MFA-Config-Report.xlsx</t>
        </is>
      </c>
      <c r="I7" s="36" t="inlineStr">
        <is>
          <t>2026-10-01</t>
        </is>
      </c>
      <c r="J7" s="36" t="inlineStr">
        <is>
          <t>2027-04-01</t>
        </is>
      </c>
      <c r="K7" s="36" t="inlineStr">
        <is>
          <t>IT Security</t>
        </is>
      </c>
    </row>
    <row r="8" ht="22" customHeight="1" s="67">
      <c r="B8" s="23" t="inlineStr">
        <is>
          <t>CC-003</t>
        </is>
      </c>
      <c r="C8" s="23" t="inlineStr">
        <is>
          <t>Data Encryption at Rest &amp; Transit</t>
        </is>
      </c>
      <c r="D8" s="23" t="inlineStr">
        <is>
          <t>ISO 27001</t>
        </is>
      </c>
      <c r="E8" s="23" t="n">
        <v>60</v>
      </c>
      <c r="F8" s="23" t="n">
        <v>0.9</v>
      </c>
      <c r="G8" s="23" t="inlineStr">
        <is>
          <t>Partially Compliant</t>
        </is>
      </c>
      <c r="H8" s="23" t="inlineStr">
        <is>
          <t>Encryption-Audit.pdf</t>
        </is>
      </c>
      <c r="I8" s="23" t="inlineStr">
        <is>
          <t>2026-09-15</t>
        </is>
      </c>
      <c r="J8" s="23" t="inlineStr">
        <is>
          <t>2027-03-15</t>
        </is>
      </c>
      <c r="K8" s="23" t="inlineStr">
        <is>
          <t>Data Team</t>
        </is>
      </c>
    </row>
    <row r="9" ht="22" customHeight="1" s="67">
      <c r="B9" s="36" t="inlineStr">
        <is>
          <t>CC-004</t>
        </is>
      </c>
      <c r="C9" s="36" t="inlineStr">
        <is>
          <t>Vulnerability Management Process</t>
        </is>
      </c>
      <c r="D9" s="36" t="inlineStr">
        <is>
          <t>NIST CSF</t>
        </is>
      </c>
      <c r="E9" s="36" t="n">
        <v>45</v>
      </c>
      <c r="F9" s="36" t="n">
        <v>0.8</v>
      </c>
      <c r="G9" s="36" t="inlineStr">
        <is>
          <t>Non-Compliant</t>
        </is>
      </c>
      <c r="H9" s="36" t="inlineStr">
        <is>
          <t>VM-Assessment-2026.xlsx</t>
        </is>
      </c>
      <c r="I9" s="36" t="inlineStr">
        <is>
          <t>2026-10-05</t>
        </is>
      </c>
      <c r="J9" s="36" t="inlineStr">
        <is>
          <t>2027-01-05</t>
        </is>
      </c>
      <c r="K9" s="36" t="inlineStr">
        <is>
          <t>SecOps</t>
        </is>
      </c>
    </row>
    <row r="10" ht="22" customHeight="1" s="67">
      <c r="B10" s="23" t="inlineStr">
        <is>
          <t>CC-005</t>
        </is>
      </c>
      <c r="C10" s="23" t="inlineStr">
        <is>
          <t>Security Awareness Training</t>
        </is>
      </c>
      <c r="D10" s="23" t="inlineStr">
        <is>
          <t>SOC 2</t>
        </is>
      </c>
      <c r="E10" s="23" t="n">
        <v>90</v>
      </c>
      <c r="F10" s="23" t="n">
        <v>0.7</v>
      </c>
      <c r="G10" s="23" t="inlineStr">
        <is>
          <t>Compliant</t>
        </is>
      </c>
      <c r="H10" s="23" t="inlineStr">
        <is>
          <t>Training-Completion-Oct26.pdf</t>
        </is>
      </c>
      <c r="I10" s="23" t="inlineStr">
        <is>
          <t>2026-10-10</t>
        </is>
      </c>
      <c r="J10" s="23" t="inlineStr">
        <is>
          <t>2027-04-10</t>
        </is>
      </c>
      <c r="K10" s="23" t="inlineStr">
        <is>
          <t>HR + Security</t>
        </is>
      </c>
    </row>
    <row r="11" ht="22" customHeight="1" s="67">
      <c r="B11" s="36" t="inlineStr">
        <is>
          <t>CC-006</t>
        </is>
      </c>
      <c r="C11" s="36" t="inlineStr">
        <is>
          <t>Incident Response Plan</t>
        </is>
      </c>
      <c r="D11" s="36" t="inlineStr">
        <is>
          <t>NIST CSF</t>
        </is>
      </c>
      <c r="E11" s="36" t="n">
        <v>75</v>
      </c>
      <c r="F11" s="36" t="n">
        <v>0.95</v>
      </c>
      <c r="G11" s="36" t="inlineStr">
        <is>
          <t>Compliant</t>
        </is>
      </c>
      <c r="H11" s="36" t="inlineStr">
        <is>
          <t>IRP-v4.pdf</t>
        </is>
      </c>
      <c r="I11" s="36" t="inlineStr">
        <is>
          <t>2026-08-01</t>
        </is>
      </c>
      <c r="J11" s="36" t="inlineStr">
        <is>
          <t>2027-02-01</t>
        </is>
      </c>
      <c r="K11" s="36" t="inlineStr">
        <is>
          <t>CISO</t>
        </is>
      </c>
    </row>
    <row r="12" ht="22" customHeight="1" s="67">
      <c r="B12" s="23" t="inlineStr">
        <is>
          <t>CC-007</t>
        </is>
      </c>
      <c r="C12" s="23" t="inlineStr">
        <is>
          <t>Third-Party Risk Assessment</t>
        </is>
      </c>
      <c r="D12" s="23" t="inlineStr">
        <is>
          <t>ISO 27001</t>
        </is>
      </c>
      <c r="E12" s="23" t="n">
        <v>55</v>
      </c>
      <c r="F12" s="23" t="n">
        <v>0.75</v>
      </c>
      <c r="G12" s="23" t="inlineStr">
        <is>
          <t>Partially Compliant</t>
        </is>
      </c>
      <c r="H12" s="23" t="inlineStr">
        <is>
          <t>Vendor-Assessment-Q3.xlsx</t>
        </is>
      </c>
      <c r="I12" s="23" t="inlineStr">
        <is>
          <t>2026-09-30</t>
        </is>
      </c>
      <c r="J12" s="23" t="inlineStr">
        <is>
          <t>2026-12-30</t>
        </is>
      </c>
      <c r="K12" s="23" t="inlineStr">
        <is>
          <t>Procurement</t>
        </is>
      </c>
    </row>
    <row r="13" ht="22" customHeight="1" s="67">
      <c r="B13" s="36" t="inlineStr">
        <is>
          <t>CC-008</t>
        </is>
      </c>
      <c r="C13" s="36" t="inlineStr">
        <is>
          <t>Business Continuity Planning</t>
        </is>
      </c>
      <c r="D13" s="36" t="inlineStr">
        <is>
          <t>ISO 27001</t>
        </is>
      </c>
      <c r="E13" s="36" t="n">
        <v>80</v>
      </c>
      <c r="F13" s="36" t="n">
        <v>0.85</v>
      </c>
      <c r="G13" s="36" t="inlineStr">
        <is>
          <t>Compliant</t>
        </is>
      </c>
      <c r="H13" s="36" t="inlineStr">
        <is>
          <t>BCP-Test-Results.pdf</t>
        </is>
      </c>
      <c r="I13" s="36" t="inlineStr">
        <is>
          <t>2026-07-15</t>
        </is>
      </c>
      <c r="J13" s="36" t="inlineStr">
        <is>
          <t>2027-01-15</t>
        </is>
      </c>
      <c r="K13" s="36" t="inlineStr">
        <is>
          <t>IT Mgmt</t>
        </is>
      </c>
    </row>
    <row r="14" ht="22" customHeight="1" s="67">
      <c r="B14" s="23" t="inlineStr">
        <is>
          <t>CC-009</t>
        </is>
      </c>
      <c r="C14" s="23" t="inlineStr">
        <is>
          <t>Log Monitoring &amp; SIEM Configuration</t>
        </is>
      </c>
      <c r="D14" s="23" t="inlineStr">
        <is>
          <t>SOC 2</t>
        </is>
      </c>
      <c r="E14" s="23" t="n">
        <v>65</v>
      </c>
      <c r="F14" s="23" t="n">
        <v>0.8</v>
      </c>
      <c r="G14" s="23" t="inlineStr">
        <is>
          <t>Partially Compliant</t>
        </is>
      </c>
      <c r="H14" s="23" t="inlineStr">
        <is>
          <t>SIEM-Config-Review.pdf</t>
        </is>
      </c>
      <c r="I14" s="23" t="inlineStr">
        <is>
          <t>2026-10-01</t>
        </is>
      </c>
      <c r="J14" s="23" t="inlineStr">
        <is>
          <t>2027-01-01</t>
        </is>
      </c>
      <c r="K14" s="23" t="inlineStr">
        <is>
          <t>SOC Team</t>
        </is>
      </c>
    </row>
    <row r="15" ht="22" customHeight="1" s="67">
      <c r="B15" s="36" t="inlineStr">
        <is>
          <t>CC-010</t>
        </is>
      </c>
      <c r="C15" s="36" t="inlineStr">
        <is>
          <t>Change Management Process</t>
        </is>
      </c>
      <c r="D15" s="36" t="inlineStr">
        <is>
          <t>COBIT</t>
        </is>
      </c>
      <c r="E15" s="36" t="n">
        <v>88</v>
      </c>
      <c r="F15" s="36" t="n">
        <v>0.7</v>
      </c>
      <c r="G15" s="36" t="inlineStr">
        <is>
          <t>Compliant</t>
        </is>
      </c>
      <c r="H15" s="36" t="inlineStr">
        <is>
          <t>CAB-Minutes-Q3.pdf</t>
        </is>
      </c>
      <c r="I15" s="36" t="inlineStr">
        <is>
          <t>2026-09-20</t>
        </is>
      </c>
      <c r="J15" s="36" t="inlineStr">
        <is>
          <t>2027-03-20</t>
        </is>
      </c>
      <c r="K15" s="36" t="inlineStr">
        <is>
          <t>IT Mgmt</t>
        </is>
      </c>
    </row>
    <row r="16" ht="22" customHeight="1" s="67">
      <c r="B16" s="23" t="inlineStr">
        <is>
          <t>CC-011</t>
        </is>
      </c>
      <c r="C16" s="23" t="inlineStr">
        <is>
          <t>Physical Security Controls</t>
        </is>
      </c>
      <c r="D16" s="23" t="inlineStr">
        <is>
          <t>ISO 27001</t>
        </is>
      </c>
      <c r="E16" s="23" t="n">
        <v>92</v>
      </c>
      <c r="F16" s="23" t="n">
        <v>0.8</v>
      </c>
      <c r="G16" s="23" t="inlineStr">
        <is>
          <t>Compliant</t>
        </is>
      </c>
      <c r="H16" s="23" t="inlineStr">
        <is>
          <t>Physical-Audit-2026.pdf</t>
        </is>
      </c>
      <c r="I16" s="23" t="inlineStr">
        <is>
          <t>2026-08-15</t>
        </is>
      </c>
      <c r="J16" s="23" t="inlineStr">
        <is>
          <t>2027-02-15</t>
        </is>
      </c>
      <c r="K16" s="23" t="inlineStr">
        <is>
          <t>Facilities</t>
        </is>
      </c>
    </row>
    <row r="17" ht="22" customHeight="1" s="67">
      <c r="B17" s="36" t="inlineStr">
        <is>
          <t>CC-012</t>
        </is>
      </c>
      <c r="C17" s="36" t="inlineStr">
        <is>
          <t>Data Retention &amp; Disposal Policy</t>
        </is>
      </c>
      <c r="D17" s="36" t="inlineStr">
        <is>
          <t>GDPR</t>
        </is>
      </c>
      <c r="E17" s="36" t="n">
        <v>40</v>
      </c>
      <c r="F17" s="36" t="n">
        <v>0.9</v>
      </c>
      <c r="G17" s="36" t="inlineStr">
        <is>
          <t>Non-Compliant</t>
        </is>
      </c>
      <c r="H17" s="36" t="inlineStr">
        <is>
          <t>DRP-Review.xlsx</t>
        </is>
      </c>
      <c r="I17" s="36" t="inlineStr">
        <is>
          <t>2026-09-10</t>
        </is>
      </c>
      <c r="J17" s="36" t="inlineStr">
        <is>
          <t>2026-12-10</t>
        </is>
      </c>
      <c r="K17" s="36" t="inlineStr">
        <is>
          <t>Legal + Data</t>
        </is>
      </c>
    </row>
    <row r="18" ht="22" customHeight="1" s="67">
      <c r="B18" s="23" t="inlineStr">
        <is>
          <t>CC-013</t>
        </is>
      </c>
      <c r="C18" s="23" t="inlineStr">
        <is>
          <t>Cryptographic Key Management</t>
        </is>
      </c>
      <c r="D18" s="23" t="inlineStr">
        <is>
          <t>PCI DSS</t>
        </is>
      </c>
      <c r="E18" s="23" t="n">
        <v>72</v>
      </c>
      <c r="F18" s="23" t="n">
        <v>0.85</v>
      </c>
      <c r="G18" s="23" t="inlineStr">
        <is>
          <t>Compliant</t>
        </is>
      </c>
      <c r="H18" s="23" t="inlineStr">
        <is>
          <t>Key-Mgmt-Audit.pdf</t>
        </is>
      </c>
      <c r="I18" s="23" t="inlineStr">
        <is>
          <t>2026-09-25</t>
        </is>
      </c>
      <c r="J18" s="23" t="inlineStr">
        <is>
          <t>2027-03-25</t>
        </is>
      </c>
      <c r="K18" s="23" t="inlineStr">
        <is>
          <t>Infra Team</t>
        </is>
      </c>
    </row>
    <row r="19" ht="22" customHeight="1" s="67">
      <c r="B19" s="36" t="inlineStr">
        <is>
          <t>CC-014</t>
        </is>
      </c>
      <c r="C19" s="36" t="inlineStr">
        <is>
          <t>Network Segmentation Controls</t>
        </is>
      </c>
      <c r="D19" s="36" t="inlineStr">
        <is>
          <t>CIS Controls</t>
        </is>
      </c>
      <c r="E19" s="36" t="n">
        <v>68</v>
      </c>
      <c r="F19" s="36" t="n">
        <v>0.8</v>
      </c>
      <c r="G19" s="36" t="inlineStr">
        <is>
          <t>Partially Compliant</t>
        </is>
      </c>
      <c r="H19" s="36" t="inlineStr">
        <is>
          <t>Network-Diagram-v6.pdf</t>
        </is>
      </c>
      <c r="I19" s="36" t="inlineStr">
        <is>
          <t>2026-10-08</t>
        </is>
      </c>
      <c r="J19" s="36" t="inlineStr">
        <is>
          <t>2027-01-08</t>
        </is>
      </c>
      <c r="K19" s="36" t="inlineStr">
        <is>
          <t>Net Team</t>
        </is>
      </c>
    </row>
    <row r="20" ht="22" customHeight="1" s="67">
      <c r="B20" s="23" t="inlineStr">
        <is>
          <t>CC-015</t>
        </is>
      </c>
      <c r="C20" s="23" t="inlineStr">
        <is>
          <t>Patch Management SLA Compliance</t>
        </is>
      </c>
      <c r="D20" s="23" t="inlineStr">
        <is>
          <t>CIS Controls</t>
        </is>
      </c>
      <c r="E20" s="23" t="n">
        <v>58</v>
      </c>
      <c r="F20" s="23" t="n">
        <v>0.85</v>
      </c>
      <c r="G20" s="23" t="inlineStr">
        <is>
          <t>Non-Compliant</t>
        </is>
      </c>
      <c r="H20" s="23" t="inlineStr">
        <is>
          <t>Patch-Report-Oct26.xlsx</t>
        </is>
      </c>
      <c r="I20" s="23" t="inlineStr">
        <is>
          <t>2026-10-12</t>
        </is>
      </c>
      <c r="J20" s="23" t="inlineStr">
        <is>
          <t>2026-12-12</t>
        </is>
      </c>
      <c r="K20" s="23" t="inlineStr">
        <is>
          <t>IT Operations</t>
        </is>
      </c>
    </row>
    <row r="21" ht="22" customHeight="1" s="67">
      <c r="B21" s="36" t="n"/>
      <c r="C21" s="36" t="n"/>
      <c r="D21" s="36" t="n"/>
      <c r="E21" s="36" t="n"/>
      <c r="F21" s="36" t="n"/>
      <c r="G21" s="36" t="n"/>
      <c r="H21" s="36" t="n"/>
      <c r="I21" s="36" t="n"/>
      <c r="J21" s="36" t="n"/>
      <c r="K21" s="36" t="n"/>
    </row>
    <row r="22" ht="22" customHeight="1" s="67">
      <c r="B22" s="23" t="n"/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</row>
    <row r="23" ht="22" customHeight="1" s="67">
      <c r="B23" s="36" t="n"/>
      <c r="C23" s="36" t="n"/>
      <c r="D23" s="36" t="n"/>
      <c r="E23" s="36" t="n"/>
      <c r="F23" s="36" t="n"/>
      <c r="G23" s="36" t="n"/>
      <c r="H23" s="36" t="n"/>
      <c r="I23" s="36" t="n"/>
      <c r="J23" s="36" t="n"/>
      <c r="K23" s="36" t="n"/>
    </row>
    <row r="24" ht="22" customHeight="1" s="67">
      <c r="B24" s="23" t="n"/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</row>
    <row r="25" ht="22" customHeight="1" s="67">
      <c r="B25" s="36" t="n"/>
      <c r="C25" s="36" t="n"/>
      <c r="D25" s="36" t="n"/>
      <c r="E25" s="36" t="n"/>
      <c r="F25" s="36" t="n"/>
      <c r="G25" s="36" t="n"/>
      <c r="H25" s="36" t="n"/>
      <c r="I25" s="36" t="n"/>
      <c r="J25" s="36" t="n"/>
      <c r="K25" s="36" t="n"/>
    </row>
    <row r="26" ht="22" customHeight="1" s="67">
      <c r="B26" s="23" t="n"/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</row>
    <row r="27" ht="22" customHeight="1" s="67">
      <c r="B27" s="36" t="n"/>
      <c r="C27" s="36" t="n"/>
      <c r="D27" s="36" t="n"/>
      <c r="E27" s="36" t="n"/>
      <c r="F27" s="36" t="n"/>
      <c r="G27" s="36" t="n"/>
      <c r="H27" s="36" t="n"/>
      <c r="I27" s="36" t="n"/>
      <c r="J27" s="36" t="n"/>
      <c r="K27" s="36" t="n"/>
    </row>
    <row r="28" ht="22" customHeight="1" s="67">
      <c r="B28" s="23" t="n"/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</row>
    <row r="29" ht="22" customHeight="1" s="67">
      <c r="B29" s="36" t="n"/>
      <c r="C29" s="36" t="n"/>
      <c r="D29" s="36" t="n"/>
      <c r="E29" s="36" t="n"/>
      <c r="F29" s="36" t="n"/>
      <c r="G29" s="36" t="n"/>
      <c r="H29" s="36" t="n"/>
      <c r="I29" s="36" t="n"/>
      <c r="J29" s="36" t="n"/>
      <c r="K29" s="36" t="n"/>
    </row>
    <row r="30" ht="22" customHeight="1" s="67">
      <c r="B30" s="23" t="n"/>
      <c r="C30" s="23" t="n"/>
      <c r="D30" s="23" t="n"/>
      <c r="E30" s="23" t="n"/>
      <c r="F30" s="23" t="n"/>
      <c r="G30" s="23" t="n"/>
      <c r="H30" s="23" t="n"/>
      <c r="I30" s="23" t="n"/>
      <c r="J30" s="23" t="n"/>
      <c r="K30" s="23" t="n"/>
    </row>
    <row r="31" ht="22" customHeight="1" s="67">
      <c r="B31" s="36" t="n"/>
      <c r="C31" s="36" t="n"/>
      <c r="D31" s="36" t="n"/>
      <c r="E31" s="36" t="n"/>
      <c r="F31" s="36" t="n"/>
      <c r="G31" s="36" t="n"/>
      <c r="H31" s="36" t="n"/>
      <c r="I31" s="36" t="n"/>
      <c r="J31" s="36" t="n"/>
      <c r="K31" s="36" t="n"/>
    </row>
    <row r="32" ht="22" customHeight="1" s="67">
      <c r="B32" s="23" t="n"/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</row>
    <row r="33" ht="22" customHeight="1" s="67">
      <c r="B33" s="36" t="n"/>
      <c r="C33" s="36" t="n"/>
      <c r="D33" s="36" t="n"/>
      <c r="E33" s="36" t="n"/>
      <c r="F33" s="36" t="n"/>
      <c r="G33" s="36" t="n"/>
      <c r="H33" s="36" t="n"/>
      <c r="I33" s="36" t="n"/>
      <c r="J33" s="36" t="n"/>
      <c r="K33" s="36" t="n"/>
    </row>
    <row r="34" ht="22" customHeight="1" s="67">
      <c r="B34" s="23" t="n"/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</row>
    <row r="35" ht="22" customHeight="1" s="67">
      <c r="B35" s="36" t="n"/>
      <c r="C35" s="36" t="n"/>
      <c r="D35" s="36" t="n"/>
      <c r="E35" s="36" t="n"/>
      <c r="F35" s="36" t="n"/>
      <c r="G35" s="36" t="n"/>
      <c r="H35" s="36" t="n"/>
      <c r="I35" s="36" t="n"/>
      <c r="J35" s="36" t="n"/>
      <c r="K35" s="36" t="n"/>
    </row>
    <row r="36" ht="22" customHeight="1" s="67">
      <c r="B36" s="23" t="n"/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</row>
    <row r="37" ht="22" customHeight="1" s="67">
      <c r="B37" s="36" t="n"/>
      <c r="C37" s="36" t="n"/>
      <c r="D37" s="36" t="n"/>
      <c r="E37" s="36" t="n"/>
      <c r="F37" s="36" t="n"/>
      <c r="G37" s="36" t="n"/>
      <c r="H37" s="36" t="n"/>
      <c r="I37" s="36" t="n"/>
      <c r="J37" s="36" t="n"/>
      <c r="K37" s="36" t="n"/>
    </row>
    <row r="38" ht="22" customHeight="1" s="67">
      <c r="B38" s="23" t="n"/>
      <c r="C38" s="23" t="n"/>
      <c r="D38" s="23" t="n"/>
      <c r="E38" s="23" t="n"/>
      <c r="F38" s="23" t="n"/>
      <c r="G38" s="23" t="n"/>
      <c r="H38" s="23" t="n"/>
      <c r="I38" s="23" t="n"/>
      <c r="J38" s="23" t="n"/>
      <c r="K38" s="23" t="n"/>
    </row>
    <row r="39" ht="22" customHeight="1" s="67">
      <c r="B39" s="36" t="n"/>
      <c r="C39" s="36" t="n"/>
      <c r="D39" s="36" t="n"/>
      <c r="E39" s="36" t="n"/>
      <c r="F39" s="36" t="n"/>
      <c r="G39" s="36" t="n"/>
      <c r="H39" s="36" t="n"/>
      <c r="I39" s="36" t="n"/>
      <c r="J39" s="36" t="n"/>
      <c r="K39" s="36" t="n"/>
    </row>
    <row r="40" ht="22" customHeight="1" s="67">
      <c r="B40" s="23" t="n"/>
      <c r="C40" s="23" t="n"/>
      <c r="D40" s="23" t="n"/>
      <c r="E40" s="23" t="n"/>
      <c r="F40" s="23" t="n"/>
      <c r="G40" s="23" t="n"/>
      <c r="H40" s="23" t="n"/>
      <c r="I40" s="23" t="n"/>
      <c r="J40" s="23" t="n"/>
      <c r="K40" s="23" t="n"/>
    </row>
    <row r="41" ht="22" customHeight="1" s="67">
      <c r="B41" s="36" t="n"/>
      <c r="C41" s="36" t="n"/>
      <c r="D41" s="36" t="n"/>
      <c r="E41" s="36" t="n"/>
      <c r="F41" s="36" t="n"/>
      <c r="G41" s="36" t="n"/>
      <c r="H41" s="36" t="n"/>
      <c r="I41" s="36" t="n"/>
      <c r="J41" s="36" t="n"/>
      <c r="K41" s="36" t="n"/>
    </row>
    <row r="42" ht="22" customHeight="1" s="67">
      <c r="B42" s="23" t="n"/>
      <c r="C42" s="23" t="n"/>
      <c r="D42" s="23" t="n"/>
      <c r="E42" s="23" t="n"/>
      <c r="F42" s="23" t="n"/>
      <c r="G42" s="23" t="n"/>
      <c r="H42" s="23" t="n"/>
      <c r="I42" s="23" t="n"/>
      <c r="J42" s="23" t="n"/>
      <c r="K42" s="23" t="n"/>
    </row>
    <row r="43" ht="22" customHeight="1" s="67">
      <c r="B43" s="36" t="n"/>
      <c r="C43" s="36" t="n"/>
      <c r="D43" s="36" t="n"/>
      <c r="E43" s="36" t="n"/>
      <c r="F43" s="36" t="n"/>
      <c r="G43" s="36" t="n"/>
      <c r="H43" s="36" t="n"/>
      <c r="I43" s="36" t="n"/>
      <c r="J43" s="36" t="n"/>
      <c r="K43" s="36" t="n"/>
    </row>
    <row r="44" ht="22" customHeight="1" s="67">
      <c r="B44" s="23" t="n"/>
      <c r="C44" s="23" t="n"/>
      <c r="D44" s="23" t="n"/>
      <c r="E44" s="23" t="n"/>
      <c r="F44" s="23" t="n"/>
      <c r="G44" s="23" t="n"/>
      <c r="H44" s="23" t="n"/>
      <c r="I44" s="23" t="n"/>
      <c r="J44" s="23" t="n"/>
      <c r="K44" s="23" t="n"/>
    </row>
    <row r="45" ht="22" customHeight="1" s="67">
      <c r="B45" s="36" t="n"/>
      <c r="C45" s="36" t="n"/>
      <c r="D45" s="36" t="n"/>
      <c r="E45" s="36" t="n"/>
      <c r="F45" s="36" t="n"/>
      <c r="G45" s="36" t="n"/>
      <c r="H45" s="36" t="n"/>
      <c r="I45" s="36" t="n"/>
      <c r="J45" s="36" t="n"/>
      <c r="K45" s="36" t="n"/>
    </row>
    <row r="46" ht="22" customHeight="1" s="67">
      <c r="B46" s="23" t="n"/>
      <c r="C46" s="23" t="n"/>
      <c r="D46" s="23" t="n"/>
      <c r="E46" s="23" t="n"/>
      <c r="F46" s="23" t="n"/>
      <c r="G46" s="23" t="n"/>
      <c r="H46" s="23" t="n"/>
      <c r="I46" s="23" t="n"/>
      <c r="J46" s="23" t="n"/>
      <c r="K46" s="23" t="n"/>
    </row>
    <row r="47" ht="22" customHeight="1" s="67">
      <c r="B47" s="36" t="n"/>
      <c r="C47" s="36" t="n"/>
      <c r="D47" s="36" t="n"/>
      <c r="E47" s="36" t="n"/>
      <c r="F47" s="36" t="n"/>
      <c r="G47" s="36" t="n"/>
      <c r="H47" s="36" t="n"/>
      <c r="I47" s="36" t="n"/>
      <c r="J47" s="36" t="n"/>
      <c r="K47" s="36" t="n"/>
    </row>
    <row r="48" ht="22" customHeight="1" s="67">
      <c r="B48" s="23" t="n"/>
      <c r="C48" s="23" t="n"/>
      <c r="D48" s="23" t="n"/>
      <c r="E48" s="23" t="n"/>
      <c r="F48" s="23" t="n"/>
      <c r="G48" s="23" t="n"/>
      <c r="H48" s="23" t="n"/>
      <c r="I48" s="23" t="n"/>
      <c r="J48" s="23" t="n"/>
      <c r="K48" s="23" t="n"/>
    </row>
    <row r="49" ht="22" customHeight="1" s="67">
      <c r="B49" s="36" t="n"/>
      <c r="C49" s="36" t="n"/>
      <c r="D49" s="36" t="n"/>
      <c r="E49" s="36" t="n"/>
      <c r="F49" s="36" t="n"/>
      <c r="G49" s="36" t="n"/>
      <c r="H49" s="36" t="n"/>
      <c r="I49" s="36" t="n"/>
      <c r="J49" s="36" t="n"/>
      <c r="K49" s="36" t="n"/>
    </row>
    <row r="50" ht="22" customHeight="1" s="67">
      <c r="B50" s="23" t="n"/>
      <c r="C50" s="23" t="n"/>
      <c r="D50" s="23" t="n"/>
      <c r="E50" s="23" t="n"/>
      <c r="F50" s="23" t="n"/>
      <c r="G50" s="23" t="n"/>
      <c r="H50" s="23" t="n"/>
      <c r="I50" s="23" t="n"/>
      <c r="J50" s="23" t="n"/>
      <c r="K50" s="23" t="n"/>
    </row>
    <row r="51" ht="22" customHeight="1" s="67">
      <c r="B51" s="36" t="n"/>
      <c r="C51" s="36" t="n"/>
      <c r="D51" s="36" t="n"/>
      <c r="E51" s="36" t="n"/>
      <c r="F51" s="36" t="n"/>
      <c r="G51" s="36" t="n"/>
      <c r="H51" s="36" t="n"/>
      <c r="I51" s="36" t="n"/>
      <c r="J51" s="36" t="n"/>
      <c r="K51" s="36" t="n"/>
    </row>
    <row r="52" ht="22" customHeight="1" s="67">
      <c r="B52" s="23" t="n"/>
      <c r="C52" s="23" t="n"/>
      <c r="D52" s="23" t="n"/>
      <c r="E52" s="23" t="n"/>
      <c r="F52" s="23" t="n"/>
      <c r="G52" s="23" t="n"/>
      <c r="H52" s="23" t="n"/>
      <c r="I52" s="23" t="n"/>
      <c r="J52" s="23" t="n"/>
      <c r="K52" s="23" t="n"/>
    </row>
    <row r="53" ht="22" customHeight="1" s="67">
      <c r="B53" s="36" t="n"/>
      <c r="C53" s="36" t="n"/>
      <c r="D53" s="36" t="n"/>
      <c r="E53" s="36" t="n"/>
      <c r="F53" s="36" t="n"/>
      <c r="G53" s="36" t="n"/>
      <c r="H53" s="36" t="n"/>
      <c r="I53" s="36" t="n"/>
      <c r="J53" s="36" t="n"/>
      <c r="K53" s="36" t="n"/>
    </row>
    <row r="54" ht="22" customHeight="1" s="67">
      <c r="B54" s="23" t="n"/>
      <c r="C54" s="23" t="n"/>
      <c r="D54" s="23" t="n"/>
      <c r="E54" s="23" t="n"/>
      <c r="F54" s="23" t="n"/>
      <c r="G54" s="23" t="n"/>
      <c r="H54" s="23" t="n"/>
      <c r="I54" s="23" t="n"/>
      <c r="J54" s="23" t="n"/>
      <c r="K54" s="23" t="n"/>
    </row>
    <row r="55" ht="22" customHeight="1" s="67">
      <c r="B55" s="36" t="n"/>
      <c r="C55" s="36" t="n"/>
      <c r="D55" s="36" t="n"/>
      <c r="E55" s="36" t="n"/>
      <c r="F55" s="36" t="n"/>
      <c r="G55" s="36" t="n"/>
      <c r="H55" s="36" t="n"/>
      <c r="I55" s="36" t="n"/>
      <c r="J55" s="36" t="n"/>
      <c r="K55" s="36" t="n"/>
    </row>
    <row r="56" ht="22" customHeight="1" s="67">
      <c r="B56" s="23" t="n"/>
      <c r="C56" s="23" t="n"/>
      <c r="D56" s="23" t="n"/>
      <c r="E56" s="23" t="n"/>
      <c r="F56" s="23" t="n"/>
      <c r="G56" s="23" t="n"/>
      <c r="H56" s="23" t="n"/>
      <c r="I56" s="23" t="n"/>
      <c r="J56" s="23" t="n"/>
      <c r="K56" s="23" t="n"/>
    </row>
    <row r="57" ht="22" customHeight="1" s="67">
      <c r="B57" s="36" t="n"/>
      <c r="C57" s="36" t="n"/>
      <c r="D57" s="36" t="n"/>
      <c r="E57" s="36" t="n"/>
      <c r="F57" s="36" t="n"/>
      <c r="G57" s="36" t="n"/>
      <c r="H57" s="36" t="n"/>
      <c r="I57" s="36" t="n"/>
      <c r="J57" s="36" t="n"/>
      <c r="K57" s="36" t="n"/>
    </row>
    <row r="58" ht="22" customHeight="1" s="67">
      <c r="B58" s="23" t="n"/>
      <c r="C58" s="23" t="n"/>
      <c r="D58" s="23" t="n"/>
      <c r="E58" s="23" t="n"/>
      <c r="F58" s="23" t="n"/>
      <c r="G58" s="23" t="n"/>
      <c r="H58" s="23" t="n"/>
      <c r="I58" s="23" t="n"/>
      <c r="J58" s="23" t="n"/>
      <c r="K58" s="23" t="n"/>
    </row>
    <row r="59" ht="22" customHeight="1" s="67">
      <c r="B59" s="36" t="n"/>
      <c r="C59" s="36" t="n"/>
      <c r="D59" s="36" t="n"/>
      <c r="E59" s="36" t="n"/>
      <c r="F59" s="36" t="n"/>
      <c r="G59" s="36" t="n"/>
      <c r="H59" s="36" t="n"/>
      <c r="I59" s="36" t="n"/>
      <c r="J59" s="36" t="n"/>
      <c r="K59" s="36" t="n"/>
    </row>
    <row r="60" ht="22" customHeight="1" s="67">
      <c r="B60" s="23" t="n"/>
      <c r="C60" s="23" t="n"/>
      <c r="D60" s="23" t="n"/>
      <c r="E60" s="23" t="n"/>
      <c r="F60" s="23" t="n"/>
      <c r="G60" s="23" t="n"/>
      <c r="H60" s="23" t="n"/>
      <c r="I60" s="23" t="n"/>
      <c r="J60" s="23" t="n"/>
      <c r="K60" s="23" t="n"/>
    </row>
    <row r="61" ht="22" customHeight="1" s="67">
      <c r="B61" s="36" t="n"/>
      <c r="C61" s="36" t="n"/>
      <c r="D61" s="36" t="n"/>
      <c r="E61" s="36" t="n"/>
      <c r="F61" s="36" t="n"/>
      <c r="G61" s="36" t="n"/>
      <c r="H61" s="36" t="n"/>
      <c r="I61" s="36" t="n"/>
      <c r="J61" s="36" t="n"/>
      <c r="K61" s="36" t="n"/>
    </row>
    <row r="62" ht="22" customHeight="1" s="67">
      <c r="B62" s="23" t="n"/>
      <c r="C62" s="23" t="n"/>
      <c r="D62" s="23" t="n"/>
      <c r="E62" s="23" t="n"/>
      <c r="F62" s="23" t="n"/>
      <c r="G62" s="23" t="n"/>
      <c r="H62" s="23" t="n"/>
      <c r="I62" s="23" t="n"/>
      <c r="J62" s="23" t="n"/>
      <c r="K62" s="23" t="n"/>
    </row>
    <row r="63" ht="22" customHeight="1" s="67">
      <c r="B63" s="36" t="n"/>
      <c r="C63" s="36" t="n"/>
      <c r="D63" s="36" t="n"/>
      <c r="E63" s="36" t="n"/>
      <c r="F63" s="36" t="n"/>
      <c r="G63" s="36" t="n"/>
      <c r="H63" s="36" t="n"/>
      <c r="I63" s="36" t="n"/>
      <c r="J63" s="36" t="n"/>
      <c r="K63" s="36" t="n"/>
    </row>
    <row r="64" ht="22" customHeight="1" s="67">
      <c r="B64" s="23" t="n"/>
      <c r="C64" s="23" t="n"/>
      <c r="D64" s="23" t="n"/>
      <c r="E64" s="23" t="n"/>
      <c r="F64" s="23" t="n"/>
      <c r="G64" s="23" t="n"/>
      <c r="H64" s="23" t="n"/>
      <c r="I64" s="23" t="n"/>
      <c r="J64" s="23" t="n"/>
      <c r="K64" s="23" t="n"/>
    </row>
    <row r="65" ht="22" customHeight="1" s="67">
      <c r="B65" s="36" t="n"/>
      <c r="C65" s="36" t="n"/>
      <c r="D65" s="36" t="n"/>
      <c r="E65" s="36" t="n"/>
      <c r="F65" s="36" t="n"/>
      <c r="G65" s="36" t="n"/>
      <c r="H65" s="36" t="n"/>
      <c r="I65" s="36" t="n"/>
      <c r="J65" s="36" t="n"/>
      <c r="K65" s="36" t="n"/>
    </row>
    <row r="66" ht="22" customHeight="1" s="67">
      <c r="B66" s="23" t="n"/>
      <c r="C66" s="23" t="n"/>
      <c r="D66" s="23" t="n"/>
      <c r="E66" s="23" t="n"/>
      <c r="F66" s="23" t="n"/>
      <c r="G66" s="23" t="n"/>
      <c r="H66" s="23" t="n"/>
      <c r="I66" s="23" t="n"/>
      <c r="J66" s="23" t="n"/>
      <c r="K66" s="23" t="n"/>
    </row>
    <row r="67" ht="22" customHeight="1" s="67">
      <c r="B67" s="36" t="n"/>
      <c r="C67" s="36" t="n"/>
      <c r="D67" s="36" t="n"/>
      <c r="E67" s="36" t="n"/>
      <c r="F67" s="36" t="n"/>
      <c r="G67" s="36" t="n"/>
      <c r="H67" s="36" t="n"/>
      <c r="I67" s="36" t="n"/>
      <c r="J67" s="36" t="n"/>
      <c r="K67" s="36" t="n"/>
    </row>
    <row r="68" ht="22" customHeight="1" s="67">
      <c r="B68" s="23" t="n"/>
      <c r="C68" s="23" t="n"/>
      <c r="D68" s="23" t="n"/>
      <c r="E68" s="23" t="n"/>
      <c r="F68" s="23" t="n"/>
      <c r="G68" s="23" t="n"/>
      <c r="H68" s="23" t="n"/>
      <c r="I68" s="23" t="n"/>
      <c r="J68" s="23" t="n"/>
      <c r="K68" s="23" t="n"/>
    </row>
    <row r="69" ht="22" customHeight="1" s="67">
      <c r="B69" s="36" t="n"/>
      <c r="C69" s="36" t="n"/>
      <c r="D69" s="36" t="n"/>
      <c r="E69" s="36" t="n"/>
      <c r="F69" s="36" t="n"/>
      <c r="G69" s="36" t="n"/>
      <c r="H69" s="36" t="n"/>
      <c r="I69" s="36" t="n"/>
      <c r="J69" s="36" t="n"/>
      <c r="K69" s="36" t="n"/>
    </row>
    <row r="70" ht="22" customHeight="1" s="67">
      <c r="B70" s="23" t="n"/>
      <c r="C70" s="23" t="n"/>
      <c r="D70" s="23" t="n"/>
      <c r="E70" s="23" t="n"/>
      <c r="F70" s="23" t="n"/>
      <c r="G70" s="23" t="n"/>
      <c r="H70" s="23" t="n"/>
      <c r="I70" s="23" t="n"/>
      <c r="J70" s="23" t="n"/>
      <c r="K70" s="23" t="n"/>
    </row>
    <row r="71" ht="22" customHeight="1" s="67">
      <c r="B71" s="36" t="n"/>
      <c r="C71" s="36" t="n"/>
      <c r="D71" s="36" t="n"/>
      <c r="E71" s="36" t="n"/>
      <c r="F71" s="36" t="n"/>
      <c r="G71" s="36" t="n"/>
      <c r="H71" s="36" t="n"/>
      <c r="I71" s="36" t="n"/>
      <c r="J71" s="36" t="n"/>
      <c r="K71" s="36" t="n"/>
    </row>
    <row r="72" ht="22" customHeight="1" s="67">
      <c r="B72" s="23" t="n"/>
      <c r="C72" s="23" t="n"/>
      <c r="D72" s="23" t="n"/>
      <c r="E72" s="23" t="n"/>
      <c r="F72" s="23" t="n"/>
      <c r="G72" s="23" t="n"/>
      <c r="H72" s="23" t="n"/>
      <c r="I72" s="23" t="n"/>
      <c r="J72" s="23" t="n"/>
      <c r="K72" s="23" t="n"/>
    </row>
    <row r="73" ht="22" customHeight="1" s="67">
      <c r="B73" s="36" t="n"/>
      <c r="C73" s="36" t="n"/>
      <c r="D73" s="36" t="n"/>
      <c r="E73" s="36" t="n"/>
      <c r="F73" s="36" t="n"/>
      <c r="G73" s="36" t="n"/>
      <c r="H73" s="36" t="n"/>
      <c r="I73" s="36" t="n"/>
      <c r="J73" s="36" t="n"/>
      <c r="K73" s="36" t="n"/>
    </row>
    <row r="74" ht="22" customHeight="1" s="67">
      <c r="B74" s="23" t="n"/>
      <c r="C74" s="23" t="n"/>
      <c r="D74" s="23" t="n"/>
      <c r="E74" s="23" t="n"/>
      <c r="F74" s="23" t="n"/>
      <c r="G74" s="23" t="n"/>
      <c r="H74" s="23" t="n"/>
      <c r="I74" s="23" t="n"/>
      <c r="J74" s="23" t="n"/>
      <c r="K74" s="23" t="n"/>
    </row>
    <row r="75" ht="22" customHeight="1" s="67">
      <c r="B75" s="36" t="n"/>
      <c r="C75" s="36" t="n"/>
      <c r="D75" s="36" t="n"/>
      <c r="E75" s="36" t="n"/>
      <c r="F75" s="36" t="n"/>
      <c r="G75" s="36" t="n"/>
      <c r="H75" s="36" t="n"/>
      <c r="I75" s="36" t="n"/>
      <c r="J75" s="36" t="n"/>
      <c r="K75" s="36" t="n"/>
    </row>
    <row r="76" ht="22" customHeight="1" s="67">
      <c r="B76" s="23" t="n"/>
      <c r="C76" s="23" t="n"/>
      <c r="D76" s="23" t="n"/>
      <c r="E76" s="23" t="n"/>
      <c r="F76" s="23" t="n"/>
      <c r="G76" s="23" t="n"/>
      <c r="H76" s="23" t="n"/>
      <c r="I76" s="23" t="n"/>
      <c r="J76" s="23" t="n"/>
      <c r="K76" s="23" t="n"/>
    </row>
    <row r="77" ht="22" customHeight="1" s="67">
      <c r="B77" s="36" t="n"/>
      <c r="C77" s="36" t="n"/>
      <c r="D77" s="36" t="n"/>
      <c r="E77" s="36" t="n"/>
      <c r="F77" s="36" t="n"/>
      <c r="G77" s="36" t="n"/>
      <c r="H77" s="36" t="n"/>
      <c r="I77" s="36" t="n"/>
      <c r="J77" s="36" t="n"/>
      <c r="K77" s="36" t="n"/>
    </row>
    <row r="78" ht="22" customHeight="1" s="67">
      <c r="B78" s="23" t="n"/>
      <c r="C78" s="23" t="n"/>
      <c r="D78" s="23" t="n"/>
      <c r="E78" s="23" t="n"/>
      <c r="F78" s="23" t="n"/>
      <c r="G78" s="23" t="n"/>
      <c r="H78" s="23" t="n"/>
      <c r="I78" s="23" t="n"/>
      <c r="J78" s="23" t="n"/>
      <c r="K78" s="23" t="n"/>
    </row>
    <row r="79" ht="22" customHeight="1" s="67">
      <c r="B79" s="36" t="n"/>
      <c r="C79" s="36" t="n"/>
      <c r="D79" s="36" t="n"/>
      <c r="E79" s="36" t="n"/>
      <c r="F79" s="36" t="n"/>
      <c r="G79" s="36" t="n"/>
      <c r="H79" s="36" t="n"/>
      <c r="I79" s="36" t="n"/>
      <c r="J79" s="36" t="n"/>
      <c r="K79" s="36" t="n"/>
    </row>
    <row r="80" ht="22" customHeight="1" s="67">
      <c r="B80" s="23" t="n"/>
      <c r="C80" s="23" t="n"/>
      <c r="D80" s="23" t="n"/>
      <c r="E80" s="23" t="n"/>
      <c r="F80" s="23" t="n"/>
      <c r="G80" s="23" t="n"/>
      <c r="H80" s="23" t="n"/>
      <c r="I80" s="23" t="n"/>
      <c r="J80" s="23" t="n"/>
      <c r="K80" s="23" t="n"/>
    </row>
    <row r="81" ht="22" customHeight="1" s="67">
      <c r="B81" s="36" t="n"/>
      <c r="C81" s="36" t="n"/>
      <c r="D81" s="36" t="n"/>
      <c r="E81" s="36" t="n"/>
      <c r="F81" s="36" t="n"/>
      <c r="G81" s="36" t="n"/>
      <c r="H81" s="36" t="n"/>
      <c r="I81" s="36" t="n"/>
      <c r="J81" s="36" t="n"/>
      <c r="K81" s="36" t="n"/>
    </row>
    <row r="82" ht="22" customHeight="1" s="67">
      <c r="B82" s="23" t="n"/>
      <c r="C82" s="23" t="n"/>
      <c r="D82" s="23" t="n"/>
      <c r="E82" s="23" t="n"/>
      <c r="F82" s="23" t="n"/>
      <c r="G82" s="23" t="n"/>
      <c r="H82" s="23" t="n"/>
      <c r="I82" s="23" t="n"/>
      <c r="J82" s="23" t="n"/>
      <c r="K82" s="23" t="n"/>
    </row>
    <row r="83" ht="22" customHeight="1" s="67">
      <c r="B83" s="36" t="n"/>
      <c r="C83" s="36" t="n"/>
      <c r="D83" s="36" t="n"/>
      <c r="E83" s="36" t="n"/>
      <c r="F83" s="36" t="n"/>
      <c r="G83" s="36" t="n"/>
      <c r="H83" s="36" t="n"/>
      <c r="I83" s="36" t="n"/>
      <c r="J83" s="36" t="n"/>
      <c r="K83" s="36" t="n"/>
    </row>
    <row r="84" ht="22" customHeight="1" s="67">
      <c r="B84" s="23" t="n"/>
      <c r="C84" s="23" t="n"/>
      <c r="D84" s="23" t="n"/>
      <c r="E84" s="23" t="n"/>
      <c r="F84" s="23" t="n"/>
      <c r="G84" s="23" t="n"/>
      <c r="H84" s="23" t="n"/>
      <c r="I84" s="23" t="n"/>
      <c r="J84" s="23" t="n"/>
      <c r="K84" s="23" t="n"/>
    </row>
    <row r="85" ht="22" customHeight="1" s="67">
      <c r="B85" s="36" t="n"/>
      <c r="C85" s="36" t="n"/>
      <c r="D85" s="36" t="n"/>
      <c r="E85" s="36" t="n"/>
      <c r="F85" s="36" t="n"/>
      <c r="G85" s="36" t="n"/>
      <c r="H85" s="36" t="n"/>
      <c r="I85" s="36" t="n"/>
      <c r="J85" s="36" t="n"/>
      <c r="K85" s="36" t="n"/>
    </row>
    <row r="86" ht="22" customHeight="1" s="67">
      <c r="B86" s="23" t="n"/>
      <c r="C86" s="23" t="n"/>
      <c r="D86" s="23" t="n"/>
      <c r="E86" s="23" t="n"/>
      <c r="F86" s="23" t="n"/>
      <c r="G86" s="23" t="n"/>
      <c r="H86" s="23" t="n"/>
      <c r="I86" s="23" t="n"/>
      <c r="J86" s="23" t="n"/>
      <c r="K86" s="23" t="n"/>
    </row>
    <row r="87" ht="22" customHeight="1" s="67">
      <c r="B87" s="36" t="n"/>
      <c r="C87" s="36" t="n"/>
      <c r="D87" s="36" t="n"/>
      <c r="E87" s="36" t="n"/>
      <c r="F87" s="36" t="n"/>
      <c r="G87" s="36" t="n"/>
      <c r="H87" s="36" t="n"/>
      <c r="I87" s="36" t="n"/>
      <c r="J87" s="36" t="n"/>
      <c r="K87" s="36" t="n"/>
    </row>
    <row r="88" ht="22" customHeight="1" s="67">
      <c r="B88" s="23" t="n"/>
      <c r="C88" s="23" t="n"/>
      <c r="D88" s="23" t="n"/>
      <c r="E88" s="23" t="n"/>
      <c r="F88" s="23" t="n"/>
      <c r="G88" s="23" t="n"/>
      <c r="H88" s="23" t="n"/>
      <c r="I88" s="23" t="n"/>
      <c r="J88" s="23" t="n"/>
      <c r="K88" s="23" t="n"/>
    </row>
    <row r="89" ht="22" customHeight="1" s="67">
      <c r="B89" s="36" t="n"/>
      <c r="C89" s="36" t="n"/>
      <c r="D89" s="36" t="n"/>
      <c r="E89" s="36" t="n"/>
      <c r="F89" s="36" t="n"/>
      <c r="G89" s="36" t="n"/>
      <c r="H89" s="36" t="n"/>
      <c r="I89" s="36" t="n"/>
      <c r="J89" s="36" t="n"/>
      <c r="K89" s="36" t="n"/>
    </row>
    <row r="90" ht="22" customHeight="1" s="67">
      <c r="B90" s="23" t="n"/>
      <c r="C90" s="23" t="n"/>
      <c r="D90" s="23" t="n"/>
      <c r="E90" s="23" t="n"/>
      <c r="F90" s="23" t="n"/>
      <c r="G90" s="23" t="n"/>
      <c r="H90" s="23" t="n"/>
      <c r="I90" s="23" t="n"/>
      <c r="J90" s="23" t="n"/>
      <c r="K90" s="23" t="n"/>
    </row>
    <row r="91" ht="22" customHeight="1" s="67">
      <c r="B91" s="36" t="n"/>
      <c r="C91" s="36" t="n"/>
      <c r="D91" s="36" t="n"/>
      <c r="E91" s="36" t="n"/>
      <c r="F91" s="36" t="n"/>
      <c r="G91" s="36" t="n"/>
      <c r="H91" s="36" t="n"/>
      <c r="I91" s="36" t="n"/>
      <c r="J91" s="36" t="n"/>
      <c r="K91" s="36" t="n"/>
    </row>
    <row r="92" ht="22" customHeight="1" s="67">
      <c r="B92" s="23" t="n"/>
      <c r="C92" s="23" t="n"/>
      <c r="D92" s="23" t="n"/>
      <c r="E92" s="23" t="n"/>
      <c r="F92" s="23" t="n"/>
      <c r="G92" s="23" t="n"/>
      <c r="H92" s="23" t="n"/>
      <c r="I92" s="23" t="n"/>
      <c r="J92" s="23" t="n"/>
      <c r="K92" s="23" t="n"/>
    </row>
    <row r="93" ht="22" customHeight="1" s="67">
      <c r="B93" s="36" t="n"/>
      <c r="C93" s="36" t="n"/>
      <c r="D93" s="36" t="n"/>
      <c r="E93" s="36" t="n"/>
      <c r="F93" s="36" t="n"/>
      <c r="G93" s="36" t="n"/>
      <c r="H93" s="36" t="n"/>
      <c r="I93" s="36" t="n"/>
      <c r="J93" s="36" t="n"/>
      <c r="K93" s="36" t="n"/>
    </row>
    <row r="94" ht="22" customHeight="1" s="67">
      <c r="B94" s="23" t="n"/>
      <c r="C94" s="23" t="n"/>
      <c r="D94" s="23" t="n"/>
      <c r="E94" s="23" t="n"/>
      <c r="F94" s="23" t="n"/>
      <c r="G94" s="23" t="n"/>
      <c r="H94" s="23" t="n"/>
      <c r="I94" s="23" t="n"/>
      <c r="J94" s="23" t="n"/>
      <c r="K94" s="23" t="n"/>
    </row>
    <row r="95" ht="22" customHeight="1" s="67">
      <c r="B95" s="36" t="n"/>
      <c r="C95" s="36" t="n"/>
      <c r="D95" s="36" t="n"/>
      <c r="E95" s="36" t="n"/>
      <c r="F95" s="36" t="n"/>
      <c r="G95" s="36" t="n"/>
      <c r="H95" s="36" t="n"/>
      <c r="I95" s="36" t="n"/>
      <c r="J95" s="36" t="n"/>
      <c r="K95" s="36" t="n"/>
    </row>
    <row r="96" ht="22" customHeight="1" s="67">
      <c r="B96" s="23" t="n"/>
      <c r="C96" s="23" t="n"/>
      <c r="D96" s="23" t="n"/>
      <c r="E96" s="23" t="n"/>
      <c r="F96" s="23" t="n"/>
      <c r="G96" s="23" t="n"/>
      <c r="H96" s="23" t="n"/>
      <c r="I96" s="23" t="n"/>
      <c r="J96" s="23" t="n"/>
      <c r="K96" s="23" t="n"/>
    </row>
    <row r="97" ht="22" customHeight="1" s="67">
      <c r="B97" s="36" t="n"/>
      <c r="C97" s="36" t="n"/>
      <c r="D97" s="36" t="n"/>
      <c r="E97" s="36" t="n"/>
      <c r="F97" s="36" t="n"/>
      <c r="G97" s="36" t="n"/>
      <c r="H97" s="36" t="n"/>
      <c r="I97" s="36" t="n"/>
      <c r="J97" s="36" t="n"/>
      <c r="K97" s="36" t="n"/>
    </row>
    <row r="98" ht="22" customHeight="1" s="67">
      <c r="B98" s="23" t="n"/>
      <c r="C98" s="23" t="n"/>
      <c r="D98" s="23" t="n"/>
      <c r="E98" s="23" t="n"/>
      <c r="F98" s="23" t="n"/>
      <c r="G98" s="23" t="n"/>
      <c r="H98" s="23" t="n"/>
      <c r="I98" s="23" t="n"/>
      <c r="J98" s="23" t="n"/>
      <c r="K98" s="23" t="n"/>
    </row>
    <row r="99" ht="22" customHeight="1" s="67">
      <c r="B99" s="36" t="n"/>
      <c r="C99" s="36" t="n"/>
      <c r="D99" s="36" t="n"/>
      <c r="E99" s="36" t="n"/>
      <c r="F99" s="36" t="n"/>
      <c r="G99" s="36" t="n"/>
      <c r="H99" s="36" t="n"/>
      <c r="I99" s="36" t="n"/>
      <c r="J99" s="36" t="n"/>
      <c r="K99" s="36" t="n"/>
    </row>
    <row r="100" ht="22" customHeight="1" s="67">
      <c r="B100" s="23" t="n"/>
      <c r="C100" s="23" t="n"/>
      <c r="D100" s="23" t="n"/>
      <c r="E100" s="23" t="n"/>
      <c r="F100" s="23" t="n"/>
      <c r="G100" s="23" t="n"/>
      <c r="H100" s="23" t="n"/>
      <c r="I100" s="23" t="n"/>
      <c r="J100" s="23" t="n"/>
      <c r="K100" s="23" t="n"/>
    </row>
    <row r="101" ht="22" customHeight="1" s="67">
      <c r="B101" s="36" t="n"/>
      <c r="C101" s="36" t="n"/>
      <c r="D101" s="36" t="n"/>
      <c r="E101" s="36" t="n"/>
      <c r="F101" s="36" t="n"/>
      <c r="G101" s="36" t="n"/>
      <c r="H101" s="36" t="n"/>
      <c r="I101" s="36" t="n"/>
      <c r="J101" s="36" t="n"/>
      <c r="K101" s="36" t="n"/>
    </row>
    <row r="102" ht="22" customHeight="1" s="67">
      <c r="B102" s="23" t="n"/>
      <c r="C102" s="23" t="n"/>
      <c r="D102" s="23" t="n"/>
      <c r="E102" s="23" t="n"/>
      <c r="F102" s="23" t="n"/>
      <c r="G102" s="23" t="n"/>
      <c r="H102" s="23" t="n"/>
      <c r="I102" s="23" t="n"/>
      <c r="J102" s="23" t="n"/>
      <c r="K102" s="23" t="n"/>
    </row>
    <row r="103" ht="22" customHeight="1" s="67">
      <c r="B103" s="36" t="n"/>
      <c r="C103" s="36" t="n"/>
      <c r="D103" s="36" t="n"/>
      <c r="E103" s="36" t="n"/>
      <c r="F103" s="36" t="n"/>
      <c r="G103" s="36" t="n"/>
      <c r="H103" s="36" t="n"/>
      <c r="I103" s="36" t="n"/>
      <c r="J103" s="36" t="n"/>
      <c r="K103" s="36" t="n"/>
    </row>
    <row r="104" ht="22" customHeight="1" s="67">
      <c r="B104" s="23" t="n"/>
      <c r="C104" s="23" t="n"/>
      <c r="D104" s="23" t="n"/>
      <c r="E104" s="23" t="n"/>
      <c r="F104" s="23" t="n"/>
      <c r="G104" s="23" t="n"/>
      <c r="H104" s="23" t="n"/>
      <c r="I104" s="23" t="n"/>
      <c r="J104" s="23" t="n"/>
      <c r="K104" s="23" t="n"/>
    </row>
    <row r="105" ht="22" customHeight="1" s="67">
      <c r="B105" s="36" t="n"/>
      <c r="C105" s="36" t="n"/>
      <c r="D105" s="36" t="n"/>
      <c r="E105" s="36" t="n"/>
      <c r="F105" s="36" t="n"/>
      <c r="G105" s="36" t="n"/>
      <c r="H105" s="36" t="n"/>
      <c r="I105" s="36" t="n"/>
      <c r="J105" s="36" t="n"/>
      <c r="K105" s="36" t="n"/>
    </row>
  </sheetData>
  <mergeCells count="5">
    <mergeCell ref="B2:C2"/>
    <mergeCell ref="H2:I2"/>
    <mergeCell ref="B1:K1"/>
    <mergeCell ref="B4:K4"/>
    <mergeCell ref="E2:F2"/>
  </mergeCells>
  <conditionalFormatting sqref="D6:D200">
    <cfRule type="colorScale" priority="4">
      <colorScale>
        <cfvo type="num" val="0"/>
        <cfvo type="num" val="50"/>
        <cfvo type="num" val="100"/>
        <color rgb="FF63BE7B"/>
        <color rgb="FFFFEB84"/>
        <color rgb="FFF8696B"/>
      </colorScale>
    </cfRule>
  </conditionalFormatting>
  <conditionalFormatting sqref="G6:G200">
    <cfRule type="cellIs" priority="1" operator="equal" dxfId="2">
      <formula>"Compliant"</formula>
    </cfRule>
    <cfRule type="cellIs" priority="2" operator="equal" dxfId="0">
      <formula>"Non-Compliant"</formula>
    </cfRule>
    <cfRule type="cellIs" priority="3" operator="equal" dxfId="1">
      <formula>"Partially Compliant"</formula>
    </cfRule>
  </conditionalFormatting>
  <dataValidations count="2">
    <dataValidation sqref="D6:D500" showDropDown="0" showInputMessage="0" showErrorMessage="0" allowBlank="0" type="list">
      <formula1>"NIST CSF,ISO 27001,SOC 2,PCI DSS,GDPR,HIPAA,COBIT,CIS Controls"</formula1>
    </dataValidation>
    <dataValidation sqref="G6:G500" showDropDown="0" showInputMessage="0" showErrorMessage="0" allowBlank="0" type="list">
      <formula1>"Compliant,Non-Compliant,Partially Compliant,In Review,N/A"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1:K28"/>
  <sheetViews>
    <sheetView showGridLines="1" workbookViewId="0">
      <selection activeCell="A1" sqref="A1"/>
    </sheetView>
  </sheetViews>
  <sheetFormatPr baseColWidth="10" defaultColWidth="8.83203125" defaultRowHeight="15"/>
  <cols>
    <col width="3" customWidth="1" style="67" min="1" max="1"/>
    <col width="12" customWidth="1" style="67" min="2" max="2"/>
    <col width="18" customWidth="1" style="67" min="3" max="3"/>
    <col width="15" customWidth="1" style="67" min="4" max="4"/>
    <col width="12" customWidth="1" style="67" min="5" max="8"/>
    <col width="15" customWidth="1" style="67" min="9" max="10"/>
    <col width="12" customWidth="1" style="67" min="11" max="11"/>
    <col width="3" customWidth="1" style="67" min="12" max="12"/>
  </cols>
  <sheetData>
    <row r="1" ht="38" customHeight="1" s="67">
      <c r="B1" s="103" t="inlineStr">
        <is>
          <t>NETWORK SECURITY DASHBOARD</t>
        </is>
      </c>
    </row>
    <row r="2" ht="30" customHeight="1" s="67">
      <c r="B2" s="101">
        <f>COUNTA(C5:C500)</f>
        <v/>
      </c>
      <c r="D2" t="inlineStr">
        <is>
          <t>Total Rules/Entries</t>
        </is>
      </c>
      <c r="E2" s="105">
        <f>COUNTIF(D5:D500,"Critical")+COUNTIF(D5:D500,"High")</f>
        <v/>
      </c>
      <c r="G2" t="inlineStr">
        <is>
          <t>High/Critical Risk</t>
        </is>
      </c>
      <c r="H2" s="102">
        <f>COUNTIF(H5:H500,"Review")+COUNTIF(H5:H500,"Inactive")</f>
        <v/>
      </c>
      <c r="J2" t="inlineStr">
        <is>
          <t>Needs Review</t>
        </is>
      </c>
    </row>
    <row r="3" ht="22" customHeight="1" s="67">
      <c r="B3" s="104" t="inlineStr">
        <is>
          <t>FIREWALL RULE REVIEW &amp; RECERTIFICATION REGISTER</t>
        </is>
      </c>
    </row>
    <row r="4" ht="25" customHeight="1" s="67">
      <c r="B4" s="37" t="inlineStr">
        <is>
          <t>Rule ID</t>
        </is>
      </c>
      <c r="C4" s="37" t="inlineStr">
        <is>
          <t>Rule Name/Description</t>
        </is>
      </c>
      <c r="D4" s="37" t="inlineStr">
        <is>
          <t>Source IP/Range</t>
        </is>
      </c>
      <c r="E4" s="37" t="inlineStr">
        <is>
          <t>Risk Level</t>
        </is>
      </c>
      <c r="F4" s="37" t="inlineStr">
        <is>
          <t>Action</t>
        </is>
      </c>
      <c r="G4" s="37" t="inlineStr">
        <is>
          <t>Protocol</t>
        </is>
      </c>
      <c r="H4" s="37" t="inlineStr">
        <is>
          <t>Port(s)</t>
        </is>
      </c>
      <c r="I4" s="37" t="inlineStr">
        <is>
          <t>Status</t>
        </is>
      </c>
      <c r="J4" s="37" t="inlineStr">
        <is>
          <t>Last Review</t>
        </is>
      </c>
      <c r="K4" s="37" t="inlineStr">
        <is>
          <t>Owner</t>
        </is>
      </c>
    </row>
    <row r="5" ht="20" customHeight="1" s="67">
      <c r="B5" s="29" t="inlineStr">
        <is>
          <t>FW-001</t>
        </is>
      </c>
      <c r="C5" s="29" t="inlineStr">
        <is>
          <t>Block External RDP Access</t>
        </is>
      </c>
      <c r="D5" s="29" t="inlineStr">
        <is>
          <t>0.0.0.0/0</t>
        </is>
      </c>
      <c r="E5" s="30" t="inlineStr">
        <is>
          <t>Critical</t>
        </is>
      </c>
      <c r="F5" s="30" t="inlineStr">
        <is>
          <t>Deny</t>
        </is>
      </c>
      <c r="G5" s="30" t="inlineStr">
        <is>
          <t>TCP</t>
        </is>
      </c>
      <c r="H5" s="30" t="inlineStr">
        <is>
          <t>3389</t>
        </is>
      </c>
      <c r="I5" s="30" t="inlineStr">
        <is>
          <t>Active</t>
        </is>
      </c>
      <c r="J5" s="30" t="inlineStr">
        <is>
          <t>2026-10-01</t>
        </is>
      </c>
      <c r="K5" s="29" t="inlineStr">
        <is>
          <t>Net Team</t>
        </is>
      </c>
    </row>
    <row r="6" ht="20" customHeight="1" s="67">
      <c r="B6" s="38" t="inlineStr">
        <is>
          <t>FW-002</t>
        </is>
      </c>
      <c r="C6" s="38" t="inlineStr">
        <is>
          <t>Allow Corporate VPN Users</t>
        </is>
      </c>
      <c r="D6" s="38" t="inlineStr">
        <is>
          <t>10.0.0.0/8</t>
        </is>
      </c>
      <c r="E6" s="39" t="inlineStr">
        <is>
          <t>Low</t>
        </is>
      </c>
      <c r="F6" s="39" t="inlineStr">
        <is>
          <t>Allow</t>
        </is>
      </c>
      <c r="G6" s="39" t="inlineStr">
        <is>
          <t>UDP</t>
        </is>
      </c>
      <c r="H6" s="39" t="inlineStr">
        <is>
          <t>1194</t>
        </is>
      </c>
      <c r="I6" s="39" t="inlineStr">
        <is>
          <t>Active</t>
        </is>
      </c>
      <c r="J6" s="39" t="inlineStr">
        <is>
          <t>2026-10-05</t>
        </is>
      </c>
      <c r="K6" s="38" t="inlineStr">
        <is>
          <t>Net Team</t>
        </is>
      </c>
    </row>
    <row r="7" ht="20" customHeight="1" s="67">
      <c r="B7" s="29" t="inlineStr">
        <is>
          <t>FW-003</t>
        </is>
      </c>
      <c r="C7" s="29" t="inlineStr">
        <is>
          <t>Block TOR Exit Nodes</t>
        </is>
      </c>
      <c r="D7" s="29" t="inlineStr">
        <is>
          <t>TOR-IP-List</t>
        </is>
      </c>
      <c r="E7" s="30" t="inlineStr">
        <is>
          <t>High</t>
        </is>
      </c>
      <c r="F7" s="30" t="inlineStr">
        <is>
          <t>Deny</t>
        </is>
      </c>
      <c r="G7" s="30" t="inlineStr">
        <is>
          <t>Any</t>
        </is>
      </c>
      <c r="H7" s="30" t="inlineStr">
        <is>
          <t>Any</t>
        </is>
      </c>
      <c r="I7" s="30" t="inlineStr">
        <is>
          <t>Active</t>
        </is>
      </c>
      <c r="J7" s="30" t="inlineStr">
        <is>
          <t>2026-10-08</t>
        </is>
      </c>
      <c r="K7" s="29" t="inlineStr">
        <is>
          <t>SecOps</t>
        </is>
      </c>
    </row>
    <row r="8" ht="20" customHeight="1" s="67">
      <c r="B8" s="38" t="inlineStr">
        <is>
          <t>FW-004</t>
        </is>
      </c>
      <c r="C8" s="38" t="inlineStr">
        <is>
          <t>Allow HTTP/HTTPS Outbound</t>
        </is>
      </c>
      <c r="D8" s="38" t="inlineStr">
        <is>
          <t>Internal Subnets</t>
        </is>
      </c>
      <c r="E8" s="39" t="inlineStr">
        <is>
          <t>Low</t>
        </is>
      </c>
      <c r="F8" s="39" t="inlineStr">
        <is>
          <t>Allow</t>
        </is>
      </c>
      <c r="G8" s="39" t="inlineStr">
        <is>
          <t>TCP</t>
        </is>
      </c>
      <c r="H8" s="39" t="inlineStr">
        <is>
          <t>80,443</t>
        </is>
      </c>
      <c r="I8" s="39" t="inlineStr">
        <is>
          <t>Active</t>
        </is>
      </c>
      <c r="J8" s="39" t="inlineStr">
        <is>
          <t>2026-09-15</t>
        </is>
      </c>
      <c r="K8" s="38" t="inlineStr">
        <is>
          <t>Net Team</t>
        </is>
      </c>
    </row>
    <row r="9" ht="20" customHeight="1" s="67">
      <c r="B9" s="29" t="inlineStr">
        <is>
          <t>FW-005</t>
        </is>
      </c>
      <c r="C9" s="29" t="inlineStr">
        <is>
          <t>Block Non-Standard High Ports</t>
        </is>
      </c>
      <c r="D9" s="29" t="inlineStr">
        <is>
          <t>0.0.0.0/0</t>
        </is>
      </c>
      <c r="E9" s="30" t="inlineStr">
        <is>
          <t>Medium</t>
        </is>
      </c>
      <c r="F9" s="30" t="inlineStr">
        <is>
          <t>Deny</t>
        </is>
      </c>
      <c r="G9" s="30" t="inlineStr">
        <is>
          <t>TCP/UDP</t>
        </is>
      </c>
      <c r="H9" s="30" t="inlineStr">
        <is>
          <t>49152-65535</t>
        </is>
      </c>
      <c r="I9" s="30" t="inlineStr">
        <is>
          <t>Review</t>
        </is>
      </c>
      <c r="J9" s="30" t="inlineStr">
        <is>
          <t>2026-08-01</t>
        </is>
      </c>
      <c r="K9" s="29" t="inlineStr">
        <is>
          <t>Net Team</t>
        </is>
      </c>
    </row>
    <row r="10" ht="20" customHeight="1" s="67">
      <c r="B10" s="38" t="inlineStr">
        <is>
          <t>FW-006</t>
        </is>
      </c>
      <c r="C10" s="38" t="inlineStr">
        <is>
          <t>Allow SMTP Internal</t>
        </is>
      </c>
      <c r="D10" s="38" t="inlineStr">
        <is>
          <t>10.1.0.0/16</t>
        </is>
      </c>
      <c r="E10" s="39" t="inlineStr">
        <is>
          <t>Low</t>
        </is>
      </c>
      <c r="F10" s="39" t="inlineStr">
        <is>
          <t>Allow</t>
        </is>
      </c>
      <c r="G10" s="39" t="inlineStr">
        <is>
          <t>TCP</t>
        </is>
      </c>
      <c r="H10" s="39" t="inlineStr">
        <is>
          <t>25,587</t>
        </is>
      </c>
      <c r="I10" s="39" t="inlineStr">
        <is>
          <t>Active</t>
        </is>
      </c>
      <c r="J10" s="39" t="inlineStr">
        <is>
          <t>2026-10-01</t>
        </is>
      </c>
      <c r="K10" s="38" t="inlineStr">
        <is>
          <t>Messaging</t>
        </is>
      </c>
    </row>
    <row r="11" ht="20" customHeight="1" s="67">
      <c r="B11" s="29" t="inlineStr">
        <is>
          <t>FW-007</t>
        </is>
      </c>
      <c r="C11" s="29" t="inlineStr">
        <is>
          <t>Block Known Malicious IPs</t>
        </is>
      </c>
      <c r="D11" s="29" t="inlineStr">
        <is>
          <t>Threat-Feed-List</t>
        </is>
      </c>
      <c r="E11" s="30" t="inlineStr">
        <is>
          <t>High</t>
        </is>
      </c>
      <c r="F11" s="30" t="inlineStr">
        <is>
          <t>Deny</t>
        </is>
      </c>
      <c r="G11" s="30" t="inlineStr">
        <is>
          <t>Any</t>
        </is>
      </c>
      <c r="H11" s="30" t="inlineStr">
        <is>
          <t>Any</t>
        </is>
      </c>
      <c r="I11" s="30" t="inlineStr">
        <is>
          <t>Active</t>
        </is>
      </c>
      <c r="J11" s="30" t="inlineStr">
        <is>
          <t>2026-10-14</t>
        </is>
      </c>
      <c r="K11" s="29" t="inlineStr">
        <is>
          <t>SecOps</t>
        </is>
      </c>
    </row>
    <row r="12" ht="20" customHeight="1" s="67">
      <c r="B12" s="38" t="inlineStr">
        <is>
          <t>FW-008</t>
        </is>
      </c>
      <c r="C12" s="38" t="inlineStr">
        <is>
          <t>Allow DB Traffic (Internal)</t>
        </is>
      </c>
      <c r="D12" s="38" t="inlineStr">
        <is>
          <t>10.2.0.0/24</t>
        </is>
      </c>
      <c r="E12" s="39" t="inlineStr">
        <is>
          <t>Medium</t>
        </is>
      </c>
      <c r="F12" s="39" t="inlineStr">
        <is>
          <t>Allow</t>
        </is>
      </c>
      <c r="G12" s="39" t="inlineStr">
        <is>
          <t>TCP</t>
        </is>
      </c>
      <c r="H12" s="39" t="inlineStr">
        <is>
          <t>3306,5432</t>
        </is>
      </c>
      <c r="I12" s="39" t="inlineStr">
        <is>
          <t>Active</t>
        </is>
      </c>
      <c r="J12" s="39" t="inlineStr">
        <is>
          <t>2026-09-20</t>
        </is>
      </c>
      <c r="K12" s="38" t="inlineStr">
        <is>
          <t>DBA Team</t>
        </is>
      </c>
    </row>
    <row r="14" ht="22" customHeight="1" s="67">
      <c r="B14" s="104" t="inlineStr">
        <is>
          <t>IP WHITELIST / BLACKLIST - NETWORK ACCESS CONTROL TRACKER</t>
        </is>
      </c>
    </row>
    <row r="15" ht="25" customHeight="1" s="67">
      <c r="B15" s="40" t="inlineStr">
        <is>
          <t>Entry ID</t>
        </is>
      </c>
      <c r="C15" s="40" t="inlineStr">
        <is>
          <t>IP Address/CIDR</t>
        </is>
      </c>
      <c r="D15" s="40" t="inlineStr">
        <is>
          <t>List Type</t>
        </is>
      </c>
      <c r="E15" s="40" t="inlineStr">
        <is>
          <t>Risk Level</t>
        </is>
      </c>
      <c r="F15" s="40" t="inlineStr">
        <is>
          <t>Reason/Business Justification</t>
        </is>
      </c>
      <c r="G15" s="40" t="inlineStr">
        <is>
          <t>Added By</t>
        </is>
      </c>
      <c r="H15" s="40" t="inlineStr">
        <is>
          <t>Date Added</t>
        </is>
      </c>
      <c r="I15" s="40" t="inlineStr">
        <is>
          <t>Expiry Date</t>
        </is>
      </c>
      <c r="J15" s="40" t="inlineStr">
        <is>
          <t>Status</t>
        </is>
      </c>
      <c r="K15" s="40" t="inlineStr">
        <is>
          <t>Notes</t>
        </is>
      </c>
    </row>
    <row r="16" ht="20" customHeight="1" s="67">
      <c r="B16" s="23" t="inlineStr">
        <is>
          <t>IP-WL-001</t>
        </is>
      </c>
      <c r="C16" s="23" t="inlineStr">
        <is>
          <t>203.0.113.10/32</t>
        </is>
      </c>
      <c r="D16" s="23" t="inlineStr">
        <is>
          <t>Whitelist</t>
        </is>
      </c>
      <c r="E16" s="23" t="inlineStr">
        <is>
          <t>Low</t>
        </is>
      </c>
      <c r="F16" s="23" t="inlineStr">
        <is>
          <t>Partner company secure API endpoint</t>
        </is>
      </c>
      <c r="G16" s="23" t="inlineStr">
        <is>
          <t>Net Team</t>
        </is>
      </c>
      <c r="H16" s="23" t="inlineStr">
        <is>
          <t>2026-09-01</t>
        </is>
      </c>
      <c r="I16" s="23" t="inlineStr">
        <is>
          <t>2027-09-01</t>
        </is>
      </c>
      <c r="J16" s="23" t="inlineStr">
        <is>
          <t>Active</t>
        </is>
      </c>
      <c r="K16" s="23" t="inlineStr">
        <is>
          <t>Annual renewal required</t>
        </is>
      </c>
    </row>
    <row r="17" ht="20" customHeight="1" s="67">
      <c r="B17" s="41" t="inlineStr">
        <is>
          <t>IP-BL-001</t>
        </is>
      </c>
      <c r="C17" s="41" t="inlineStr">
        <is>
          <t>192.0.2.50/32</t>
        </is>
      </c>
      <c r="D17" s="41" t="inlineStr">
        <is>
          <t>Blacklist</t>
        </is>
      </c>
      <c r="E17" s="41" t="inlineStr">
        <is>
          <t>Critical</t>
        </is>
      </c>
      <c r="F17" s="41" t="inlineStr">
        <is>
          <t>Known C2 server from threat intel feed</t>
        </is>
      </c>
      <c r="G17" s="41" t="inlineStr">
        <is>
          <t>SecOps</t>
        </is>
      </c>
      <c r="H17" s="41" t="inlineStr">
        <is>
          <t>2026-10-05</t>
        </is>
      </c>
      <c r="I17" s="41" t="inlineStr">
        <is>
          <t>Permanent</t>
        </is>
      </c>
      <c r="J17" s="41" t="inlineStr">
        <is>
          <t>Active</t>
        </is>
      </c>
      <c r="K17" s="41" t="inlineStr">
        <is>
          <t>AlienVault OTX indicator</t>
        </is>
      </c>
    </row>
    <row r="18" ht="20" customHeight="1" s="67">
      <c r="B18" s="23" t="inlineStr">
        <is>
          <t>IP-BL-002</t>
        </is>
      </c>
      <c r="C18" s="23" t="inlineStr">
        <is>
          <t>198.51.100.0/24</t>
        </is>
      </c>
      <c r="D18" s="23" t="inlineStr">
        <is>
          <t>Blacklist</t>
        </is>
      </c>
      <c r="E18" s="23" t="inlineStr">
        <is>
          <t>High</t>
        </is>
      </c>
      <c r="F18" s="23" t="inlineStr">
        <is>
          <t>Scanning activity detected - Shodan</t>
        </is>
      </c>
      <c r="G18" s="23" t="inlineStr">
        <is>
          <t>SecOps</t>
        </is>
      </c>
      <c r="H18" s="23" t="inlineStr">
        <is>
          <t>2026-10-08</t>
        </is>
      </c>
      <c r="I18" s="23" t="inlineStr">
        <is>
          <t>2026-12-08</t>
        </is>
      </c>
      <c r="J18" s="23" t="inlineStr">
        <is>
          <t>Active</t>
        </is>
      </c>
      <c r="K18" s="23" t="inlineStr">
        <is>
          <t>Auto-block from SIEM rule</t>
        </is>
      </c>
    </row>
    <row r="19" ht="20" customHeight="1" s="67">
      <c r="B19" s="41" t="inlineStr">
        <is>
          <t>IP-WL-002</t>
        </is>
      </c>
      <c r="C19" s="41" t="inlineStr">
        <is>
          <t>10.10.10.0/28</t>
        </is>
      </c>
      <c r="D19" s="41" t="inlineStr">
        <is>
          <t>Whitelist</t>
        </is>
      </c>
      <c r="E19" s="41" t="inlineStr">
        <is>
          <t>Low</t>
        </is>
      </c>
      <c r="F19" s="41" t="inlineStr">
        <is>
          <t>DevOps CICD pipeline servers</t>
        </is>
      </c>
      <c r="G19" s="41" t="inlineStr">
        <is>
          <t>DevOps</t>
        </is>
      </c>
      <c r="H19" s="41" t="inlineStr">
        <is>
          <t>2026-08-15</t>
        </is>
      </c>
      <c r="I19" s="41" t="inlineStr">
        <is>
          <t>Permanent</t>
        </is>
      </c>
      <c r="J19" s="41" t="inlineStr">
        <is>
          <t>Active</t>
        </is>
      </c>
      <c r="K19" s="41" t="inlineStr">
        <is>
          <t>Internal CI/CD range</t>
        </is>
      </c>
    </row>
    <row r="20" ht="20" customHeight="1" s="67">
      <c r="B20" s="23" t="inlineStr">
        <is>
          <t>IP-GL-001</t>
        </is>
      </c>
      <c r="C20" s="23" t="inlineStr">
        <is>
          <t>172.16.50.100/32</t>
        </is>
      </c>
      <c r="D20" s="23" t="inlineStr">
        <is>
          <t>Greylist</t>
        </is>
      </c>
      <c r="E20" s="23" t="inlineStr">
        <is>
          <t>Medium</t>
        </is>
      </c>
      <c r="F20" s="23" t="inlineStr">
        <is>
          <t>Vendor remote access - pending approval</t>
        </is>
      </c>
      <c r="G20" s="23" t="inlineStr">
        <is>
          <t>Net Team</t>
        </is>
      </c>
      <c r="H20" s="23" t="inlineStr">
        <is>
          <t>2026-10-12</t>
        </is>
      </c>
      <c r="I20" s="23" t="inlineStr">
        <is>
          <t>2026-11-12</t>
        </is>
      </c>
      <c r="J20" s="23" t="inlineStr">
        <is>
          <t>Under Review</t>
        </is>
      </c>
      <c r="K20" s="23" t="inlineStr">
        <is>
          <t>Awaiting security review</t>
        </is>
      </c>
    </row>
    <row r="22" ht="22" customHeight="1" s="67">
      <c r="B22" s="104" t="inlineStr">
        <is>
          <t>DDOS READINESS &amp; MITIGATION PLAN TRACKER</t>
        </is>
      </c>
    </row>
    <row r="23" ht="25" customHeight="1" s="67">
      <c r="B23" s="42" t="inlineStr">
        <is>
          <t>Asset/Service</t>
        </is>
      </c>
      <c r="C23" s="42" t="inlineStr">
        <is>
          <t>Asset Type</t>
        </is>
      </c>
      <c r="D23" s="42" t="inlineStr">
        <is>
          <t>Risk Level</t>
        </is>
      </c>
      <c r="E23" s="42" t="inlineStr">
        <is>
          <t>Mitigation Strategy</t>
        </is>
      </c>
      <c r="F23" s="42" t="inlineStr">
        <is>
          <t>DDoS Protection Provider</t>
        </is>
      </c>
      <c r="G23" s="42" t="inlineStr">
        <is>
          <t>Capacity (Gbps)</t>
        </is>
      </c>
      <c r="H23" s="42" t="inlineStr">
        <is>
          <t>Status</t>
        </is>
      </c>
      <c r="I23" s="42" t="inlineStr">
        <is>
          <t>Last Tested</t>
        </is>
      </c>
      <c r="J23" s="42" t="inlineStr">
        <is>
          <t>RTO (min)</t>
        </is>
      </c>
      <c r="K23" s="42" t="inlineStr">
        <is>
          <t>Owner</t>
        </is>
      </c>
    </row>
    <row r="24" ht="20" customHeight="1" s="67">
      <c r="B24" s="29" t="inlineStr">
        <is>
          <t>Public Web Portal</t>
        </is>
      </c>
      <c r="C24" s="29" t="inlineStr">
        <is>
          <t>Web Application</t>
        </is>
      </c>
      <c r="D24" s="30" t="inlineStr">
        <is>
          <t>High</t>
        </is>
      </c>
      <c r="E24" s="29" t="inlineStr">
        <is>
          <t>CDN + Rate Limiting + Scrubbing</t>
        </is>
      </c>
      <c r="F24" s="29" t="inlineStr">
        <is>
          <t>Cloudflare Enterprise</t>
        </is>
      </c>
      <c r="G24" s="30" t="n">
        <v>5000</v>
      </c>
      <c r="H24" s="30" t="inlineStr">
        <is>
          <t>Active</t>
        </is>
      </c>
      <c r="I24" s="30" t="inlineStr">
        <is>
          <t>2026-09-01</t>
        </is>
      </c>
      <c r="J24" s="30" t="n">
        <v>5</v>
      </c>
      <c r="K24" s="29" t="inlineStr">
        <is>
          <t>Net Team</t>
        </is>
      </c>
    </row>
    <row r="25" ht="20" customHeight="1" s="67">
      <c r="B25" s="43" t="inlineStr">
        <is>
          <t>API Gateway</t>
        </is>
      </c>
      <c r="C25" s="43" t="inlineStr">
        <is>
          <t>API Service</t>
        </is>
      </c>
      <c r="D25" s="44" t="inlineStr">
        <is>
          <t>High</t>
        </is>
      </c>
      <c r="E25" s="43" t="inlineStr">
        <is>
          <t>WAF + Rate Limiting + Auto-Block</t>
        </is>
      </c>
      <c r="F25" s="43" t="inlineStr">
        <is>
          <t>AWS Shield Advanced</t>
        </is>
      </c>
      <c r="G25" s="44" t="n">
        <v>1000</v>
      </c>
      <c r="H25" s="44" t="inlineStr">
        <is>
          <t>Active</t>
        </is>
      </c>
      <c r="I25" s="44" t="inlineStr">
        <is>
          <t>2026-10-01</t>
        </is>
      </c>
      <c r="J25" s="44" t="n">
        <v>10</v>
      </c>
      <c r="K25" s="43" t="inlineStr">
        <is>
          <t>Cloud Team</t>
        </is>
      </c>
    </row>
    <row r="26" ht="20" customHeight="1" s="67">
      <c r="B26" s="29" t="inlineStr">
        <is>
          <t>DNS Infrastructure</t>
        </is>
      </c>
      <c r="C26" s="29" t="inlineStr">
        <is>
          <t>DNS</t>
        </is>
      </c>
      <c r="D26" s="30" t="inlineStr">
        <is>
          <t>Critical</t>
        </is>
      </c>
      <c r="E26" s="29" t="inlineStr">
        <is>
          <t>Anycast DNS + Geo-redundancy</t>
        </is>
      </c>
      <c r="F26" s="29" t="inlineStr">
        <is>
          <t>NS1 + Cloudflare</t>
        </is>
      </c>
      <c r="G26" s="30" t="n">
        <v>10000</v>
      </c>
      <c r="H26" s="30" t="inlineStr">
        <is>
          <t>Active</t>
        </is>
      </c>
      <c r="I26" s="30" t="inlineStr">
        <is>
          <t>2026-08-15</t>
        </is>
      </c>
      <c r="J26" s="30" t="n">
        <v>2</v>
      </c>
      <c r="K26" s="29" t="inlineStr">
        <is>
          <t>Net Team</t>
        </is>
      </c>
    </row>
    <row r="27" ht="20" customHeight="1" s="67">
      <c r="B27" s="43" t="inlineStr">
        <is>
          <t>VPN Gateway</t>
        </is>
      </c>
      <c r="C27" s="43" t="inlineStr">
        <is>
          <t>Remote Access</t>
        </is>
      </c>
      <c r="D27" s="44" t="inlineStr">
        <is>
          <t>Medium</t>
        </is>
      </c>
      <c r="E27" s="43" t="inlineStr">
        <is>
          <t>ISP Scrubbing + Failover</t>
        </is>
      </c>
      <c r="F27" s="43" t="inlineStr">
        <is>
          <t>ISP BGP Scrubbing</t>
        </is>
      </c>
      <c r="G27" s="44" t="n">
        <v>100</v>
      </c>
      <c r="H27" s="44" t="inlineStr">
        <is>
          <t>Review</t>
        </is>
      </c>
      <c r="I27" s="44" t="inlineStr">
        <is>
          <t>2026-06-01</t>
        </is>
      </c>
      <c r="J27" s="44" t="n">
        <v>15</v>
      </c>
      <c r="K27" s="43" t="inlineStr">
        <is>
          <t>Net Team</t>
        </is>
      </c>
    </row>
    <row r="28" ht="20" customHeight="1" s="67">
      <c r="B28" s="29" t="inlineStr">
        <is>
          <t>Email Gateway</t>
        </is>
      </c>
      <c r="C28" s="29" t="inlineStr">
        <is>
          <t>Email</t>
        </is>
      </c>
      <c r="D28" s="30" t="inlineStr">
        <is>
          <t>Low</t>
        </is>
      </c>
      <c r="E28" s="29" t="inlineStr">
        <is>
          <t>MX Backup + Spam Filtering</t>
        </is>
      </c>
      <c r="F28" s="29" t="inlineStr">
        <is>
          <t>ProofPoint</t>
        </is>
      </c>
      <c r="G28" s="30" t="n">
        <v>50</v>
      </c>
      <c r="H28" s="30" t="inlineStr">
        <is>
          <t>Active</t>
        </is>
      </c>
      <c r="I28" s="30" t="inlineStr">
        <is>
          <t>2026-09-15</t>
        </is>
      </c>
      <c r="J28" s="30" t="n">
        <v>20</v>
      </c>
      <c r="K28" s="29" t="inlineStr">
        <is>
          <t>Messaging</t>
        </is>
      </c>
    </row>
  </sheetData>
  <mergeCells count="7">
    <mergeCell ref="B2:C2"/>
    <mergeCell ref="H2:I2"/>
    <mergeCell ref="B1:K1"/>
    <mergeCell ref="B14:K14"/>
    <mergeCell ref="B22:K22"/>
    <mergeCell ref="E2:F2"/>
    <mergeCell ref="B3:K3"/>
  </mergeCells>
  <conditionalFormatting sqref="D5:D200">
    <cfRule type="cellIs" priority="1" operator="equal" dxfId="13">
      <formula>"Critical"</formula>
    </cfRule>
    <cfRule type="cellIs" priority="2" operator="equal" dxfId="12">
      <formula>"High"</formula>
    </cfRule>
  </conditionalFormatting>
  <dataValidations count="5">
    <dataValidation sqref="E5:E200" showDropDown="0" showInputMessage="0" showErrorMessage="0" allowBlank="0" type="list">
      <formula1>"Critical,High,Medium,Low"</formula1>
    </dataValidation>
    <dataValidation sqref="F5:F200" showDropDown="0" showInputMessage="0" showErrorMessage="0" allowBlank="0" type="list">
      <formula1>"Allow,Deny,Log,Monitor"</formula1>
    </dataValidation>
    <dataValidation sqref="I5:I200" showDropDown="0" showInputMessage="0" showErrorMessage="0" allowBlank="0" type="list">
      <formula1>"Active,Inactive,Review,Expired"</formula1>
    </dataValidation>
    <dataValidation sqref="D16:D300" showDropDown="0" showInputMessage="0" showErrorMessage="0" allowBlank="0" type="list">
      <formula1>"Whitelist,Blacklist,Greylist,Watchlist"</formula1>
    </dataValidation>
    <dataValidation sqref="J16:J300" showDropDown="0" showInputMessage="0" showErrorMessage="0" allowBlank="0" type="list">
      <formula1>"Active,Expired,Under Review,Removed"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1:J105"/>
  <sheetViews>
    <sheetView showGridLines="1" workbookViewId="0">
      <selection activeCell="A1" sqref="A1"/>
    </sheetView>
  </sheetViews>
  <sheetFormatPr baseColWidth="10" defaultColWidth="8.83203125" defaultRowHeight="15"/>
  <cols>
    <col width="3" customWidth="1" style="67" min="1" max="1"/>
    <col width="20" customWidth="1" style="67" min="2" max="2"/>
    <col width="18" customWidth="1" style="67" min="3" max="3"/>
    <col width="15" customWidth="1" style="67" min="4" max="5"/>
    <col width="18" customWidth="1" style="67" min="6" max="6"/>
    <col width="15" customWidth="1" style="67" min="7" max="7"/>
    <col width="12" customWidth="1" style="67" min="8" max="9"/>
    <col width="18" customWidth="1" style="67" min="10" max="10"/>
    <col width="3" customWidth="1" style="67" min="11" max="11"/>
  </cols>
  <sheetData>
    <row r="1" ht="38" customHeight="1" s="67">
      <c r="B1" s="107" t="inlineStr">
        <is>
          <t>DATA SECURITY &amp; CLASSIFICATION DASHBOARD</t>
        </is>
      </c>
    </row>
    <row r="2" ht="30" customHeight="1" s="67">
      <c r="B2" s="106">
        <f>COUNTA(B5:B500)</f>
        <v/>
      </c>
      <c r="D2" t="inlineStr">
        <is>
          <t>Data Assets</t>
        </is>
      </c>
      <c r="E2" s="105">
        <f>COUNTIF(E5:E500,"Restricted")+COUNTIF(E5:E500,"Top Secret")</f>
        <v/>
      </c>
      <c r="G2" t="inlineStr">
        <is>
          <t>High-Risk Data</t>
        </is>
      </c>
      <c r="H2" s="102">
        <f>COUNTIF(G5:G500,"Not Encrypted")</f>
        <v/>
      </c>
      <c r="J2" t="inlineStr">
        <is>
          <t>Unencrypted</t>
        </is>
      </c>
    </row>
    <row r="3" ht="22" customHeight="1" s="67">
      <c r="B3">
        <f>COUNTIF(E5:E500,"Confidential")</f>
        <v/>
      </c>
      <c r="C3" t="inlineStr">
        <is>
          <t>Confidential</t>
        </is>
      </c>
      <c r="D3">
        <f>COUNTIF(E5:E500,"Internal")</f>
        <v/>
      </c>
      <c r="E3" t="inlineStr">
        <is>
          <t>Internal</t>
        </is>
      </c>
      <c r="F3">
        <f>COUNTIF(G5:G500,"Encrypted")</f>
        <v/>
      </c>
      <c r="G3" t="inlineStr">
        <is>
          <t>Encrypted</t>
        </is>
      </c>
      <c r="H3">
        <f>COUNTIF(G5:G500,"Partially Encrypted")</f>
        <v/>
      </c>
      <c r="I3" t="inlineStr">
        <is>
          <t>Partial Encrypt</t>
        </is>
      </c>
    </row>
    <row r="4" ht="22" customHeight="1" s="67">
      <c r="B4" s="108" t="inlineStr">
        <is>
          <t>DATA INVENTORY &amp; CLASSIFICATION REGISTER</t>
        </is>
      </c>
    </row>
    <row r="5" ht="28" customHeight="1" s="67">
      <c r="B5" s="35" t="inlineStr">
        <is>
          <t>Asset Name</t>
        </is>
      </c>
      <c r="C5" s="35" t="inlineStr">
        <is>
          <t>Data Type</t>
        </is>
      </c>
      <c r="D5" s="35" t="inlineStr">
        <is>
          <t>Business Owner</t>
        </is>
      </c>
      <c r="E5" s="35" t="inlineStr">
        <is>
          <t>Classification</t>
        </is>
      </c>
      <c r="F5" s="35" t="inlineStr">
        <is>
          <t>Data Location</t>
        </is>
      </c>
      <c r="G5" s="35" t="inlineStr">
        <is>
          <t>Encryption Status</t>
        </is>
      </c>
      <c r="H5" s="35" t="inlineStr">
        <is>
          <t>Retention Period</t>
        </is>
      </c>
      <c r="I5" s="35" t="inlineStr">
        <is>
          <t>Last Review</t>
        </is>
      </c>
      <c r="J5" s="35" t="inlineStr">
        <is>
          <t>Compliance Tags</t>
        </is>
      </c>
    </row>
    <row r="6" ht="20" customHeight="1" s="67">
      <c r="B6" s="23" t="inlineStr">
        <is>
          <t>Customer PII Database</t>
        </is>
      </c>
      <c r="C6" s="23" t="inlineStr">
        <is>
          <t>Personal Data (PII)</t>
        </is>
      </c>
      <c r="D6" s="23" t="inlineStr">
        <is>
          <t>CTO Office</t>
        </is>
      </c>
      <c r="E6" s="23" t="inlineStr">
        <is>
          <t>Restricted</t>
        </is>
      </c>
      <c r="F6" s="23" t="inlineStr">
        <is>
          <t>AWS RDS Production</t>
        </is>
      </c>
      <c r="G6" s="23" t="inlineStr">
        <is>
          <t>Encrypted</t>
        </is>
      </c>
      <c r="H6" s="23" t="inlineStr">
        <is>
          <t>7 years</t>
        </is>
      </c>
      <c r="I6" s="23" t="inlineStr">
        <is>
          <t>2026-10-01</t>
        </is>
      </c>
      <c r="J6" s="23" t="inlineStr">
        <is>
          <t>GDPR, PCI DSS</t>
        </is>
      </c>
    </row>
    <row r="7" ht="20" customHeight="1" s="67">
      <c r="B7" s="45" t="inlineStr">
        <is>
          <t>Payment Card Data</t>
        </is>
      </c>
      <c r="C7" s="45" t="inlineStr">
        <is>
          <t>Financial</t>
        </is>
      </c>
      <c r="D7" s="45" t="inlineStr">
        <is>
          <t>CFO Office</t>
        </is>
      </c>
      <c r="E7" s="45" t="inlineStr">
        <is>
          <t>Top Secret</t>
        </is>
      </c>
      <c r="F7" s="45" t="inlineStr">
        <is>
          <t>Azure SQL Managed</t>
        </is>
      </c>
      <c r="G7" s="45" t="inlineStr">
        <is>
          <t>Encrypted</t>
        </is>
      </c>
      <c r="H7" s="45" t="inlineStr">
        <is>
          <t>5 years</t>
        </is>
      </c>
      <c r="I7" s="45" t="inlineStr">
        <is>
          <t>2026-10-05</t>
        </is>
      </c>
      <c r="J7" s="45" t="inlineStr">
        <is>
          <t>PCI DSS</t>
        </is>
      </c>
    </row>
    <row r="8" ht="20" customHeight="1" s="67">
      <c r="B8" s="23" t="inlineStr">
        <is>
          <t>Employee HR Records</t>
        </is>
      </c>
      <c r="C8" s="23" t="inlineStr">
        <is>
          <t>HR Data</t>
        </is>
      </c>
      <c r="D8" s="23" t="inlineStr">
        <is>
          <t>HR Director</t>
        </is>
      </c>
      <c r="E8" s="23" t="inlineStr">
        <is>
          <t>Confidential</t>
        </is>
      </c>
      <c r="F8" s="23" t="inlineStr">
        <is>
          <t>On-Prem SQL Server</t>
        </is>
      </c>
      <c r="G8" s="23" t="inlineStr">
        <is>
          <t>Encrypted</t>
        </is>
      </c>
      <c r="H8" s="23" t="inlineStr">
        <is>
          <t>7 years</t>
        </is>
      </c>
      <c r="I8" s="23" t="inlineStr">
        <is>
          <t>2026-09-20</t>
        </is>
      </c>
      <c r="J8" s="23" t="inlineStr">
        <is>
          <t>GDPR</t>
        </is>
      </c>
    </row>
    <row r="9" ht="20" customHeight="1" s="67">
      <c r="B9" s="45" t="inlineStr">
        <is>
          <t>Marketing Analytics</t>
        </is>
      </c>
      <c r="C9" s="45" t="inlineStr">
        <is>
          <t>Analytics Data</t>
        </is>
      </c>
      <c r="D9" s="45" t="inlineStr">
        <is>
          <t>CMO Office</t>
        </is>
      </c>
      <c r="E9" s="45" t="inlineStr">
        <is>
          <t>Internal</t>
        </is>
      </c>
      <c r="F9" s="45" t="inlineStr">
        <is>
          <t>Google BigQuery</t>
        </is>
      </c>
      <c r="G9" s="45" t="inlineStr">
        <is>
          <t>Encrypted</t>
        </is>
      </c>
      <c r="H9" s="45" t="inlineStr">
        <is>
          <t>3 years</t>
        </is>
      </c>
      <c r="I9" s="45" t="inlineStr">
        <is>
          <t>2026-10-08</t>
        </is>
      </c>
      <c r="J9" s="45" t="inlineStr">
        <is>
          <t>GDPR</t>
        </is>
      </c>
    </row>
    <row r="10" ht="20" customHeight="1" s="67">
      <c r="B10" s="23" t="inlineStr">
        <is>
          <t>Source Code Repository</t>
        </is>
      </c>
      <c r="C10" s="23" t="inlineStr">
        <is>
          <t>Intellectual Property</t>
        </is>
      </c>
      <c r="D10" s="23" t="inlineStr">
        <is>
          <t>CTO Office</t>
        </is>
      </c>
      <c r="E10" s="23" t="inlineStr">
        <is>
          <t>Confidential</t>
        </is>
      </c>
      <c r="F10" s="23" t="inlineStr">
        <is>
          <t>GitHub Enterprise</t>
        </is>
      </c>
      <c r="G10" s="23" t="inlineStr">
        <is>
          <t>Encrypted</t>
        </is>
      </c>
      <c r="H10" s="23" t="inlineStr">
        <is>
          <t>Indefinite</t>
        </is>
      </c>
      <c r="I10" s="23" t="inlineStr">
        <is>
          <t>2026-10-10</t>
        </is>
      </c>
      <c r="J10" s="23" t="inlineStr">
        <is>
          <t>Internal Policy</t>
        </is>
      </c>
    </row>
    <row r="11" ht="20" customHeight="1" s="67">
      <c r="B11" s="45" t="inlineStr">
        <is>
          <t>Server Backup Data</t>
        </is>
      </c>
      <c r="C11" s="45" t="inlineStr">
        <is>
          <t>System Backup</t>
        </is>
      </c>
      <c r="D11" s="45" t="inlineStr">
        <is>
          <t>IT Operations</t>
        </is>
      </c>
      <c r="E11" s="45" t="inlineStr">
        <is>
          <t>Internal</t>
        </is>
      </c>
      <c r="F11" s="45" t="inlineStr">
        <is>
          <t>AWS S3 Backup Tier</t>
        </is>
      </c>
      <c r="G11" s="45" t="inlineStr">
        <is>
          <t>Encrypted</t>
        </is>
      </c>
      <c r="H11" s="45" t="inlineStr">
        <is>
          <t>1 year</t>
        </is>
      </c>
      <c r="I11" s="45" t="inlineStr">
        <is>
          <t>2026-09-15</t>
        </is>
      </c>
      <c r="J11" s="45" t="inlineStr">
        <is>
          <t>ISO 27001</t>
        </is>
      </c>
    </row>
    <row r="12" ht="20" customHeight="1" s="67">
      <c r="B12" s="23" t="inlineStr">
        <is>
          <t>Customer Support Tickets</t>
        </is>
      </c>
      <c r="C12" s="23" t="inlineStr">
        <is>
          <t>PII + Support Data</t>
        </is>
      </c>
      <c r="D12" s="23" t="inlineStr">
        <is>
          <t>CX Director</t>
        </is>
      </c>
      <c r="E12" s="23" t="inlineStr">
        <is>
          <t>Confidential</t>
        </is>
      </c>
      <c r="F12" s="23" t="inlineStr">
        <is>
          <t>Zendesk Cloud</t>
        </is>
      </c>
      <c r="G12" s="23" t="inlineStr">
        <is>
          <t>Encrypted</t>
        </is>
      </c>
      <c r="H12" s="23" t="inlineStr">
        <is>
          <t>3 years</t>
        </is>
      </c>
      <c r="I12" s="23" t="inlineStr">
        <is>
          <t>2026-10-01</t>
        </is>
      </c>
      <c r="J12" s="23" t="inlineStr">
        <is>
          <t>GDPR</t>
        </is>
      </c>
    </row>
    <row r="13" ht="20" customHeight="1" s="67">
      <c r="B13" s="45" t="inlineStr">
        <is>
          <t>Financial Reports (Q3)</t>
        </is>
      </c>
      <c r="C13" s="45" t="inlineStr">
        <is>
          <t>Financial</t>
        </is>
      </c>
      <c r="D13" s="45" t="inlineStr">
        <is>
          <t>CFO Office</t>
        </is>
      </c>
      <c r="E13" s="45" t="inlineStr">
        <is>
          <t>Restricted</t>
        </is>
      </c>
      <c r="F13" s="45" t="inlineStr">
        <is>
          <t>SharePoint Online</t>
        </is>
      </c>
      <c r="G13" s="45" t="inlineStr">
        <is>
          <t>Not Encrypted</t>
        </is>
      </c>
      <c r="H13" s="45" t="inlineStr">
        <is>
          <t>10 years</t>
        </is>
      </c>
      <c r="I13" s="45" t="inlineStr">
        <is>
          <t>2026-08-01</t>
        </is>
      </c>
      <c r="J13" s="45" t="inlineStr">
        <is>
          <t>SOX, ISO 27001</t>
        </is>
      </c>
    </row>
    <row r="14" ht="20" customHeight="1" s="67">
      <c r="B14" s="23" t="inlineStr">
        <is>
          <t>Internal Communications</t>
        </is>
      </c>
      <c r="C14" s="23" t="inlineStr">
        <is>
          <t>Corporate Comm</t>
        </is>
      </c>
      <c r="D14" s="23" t="inlineStr">
        <is>
          <t>CEO Office</t>
        </is>
      </c>
      <c r="E14" s="23" t="inlineStr">
        <is>
          <t>Internal</t>
        </is>
      </c>
      <c r="F14" s="23" t="inlineStr">
        <is>
          <t>MS Exchange Online</t>
        </is>
      </c>
      <c r="G14" s="23" t="inlineStr">
        <is>
          <t>Encrypted</t>
        </is>
      </c>
      <c r="H14" s="23" t="inlineStr">
        <is>
          <t>2 years</t>
        </is>
      </c>
      <c r="I14" s="23" t="inlineStr">
        <is>
          <t>2026-09-30</t>
        </is>
      </c>
      <c r="J14" s="23" t="inlineStr">
        <is>
          <t>Internal Policy</t>
        </is>
      </c>
    </row>
    <row r="15" ht="20" customHeight="1" s="67">
      <c r="B15" s="45" t="inlineStr">
        <is>
          <t>IoT Sensor Telemetry</t>
        </is>
      </c>
      <c r="C15" s="45" t="inlineStr">
        <is>
          <t>Operational Data</t>
        </is>
      </c>
      <c r="D15" s="45" t="inlineStr">
        <is>
          <t>OT Manager</t>
        </is>
      </c>
      <c r="E15" s="45" t="inlineStr">
        <is>
          <t>Confidential</t>
        </is>
      </c>
      <c r="F15" s="45" t="inlineStr">
        <is>
          <t>Azure IoT Hub</t>
        </is>
      </c>
      <c r="G15" s="45" t="inlineStr">
        <is>
          <t>Partially Encrypted</t>
        </is>
      </c>
      <c r="H15" s="45" t="inlineStr">
        <is>
          <t>6 months</t>
        </is>
      </c>
      <c r="I15" s="45" t="inlineStr">
        <is>
          <t>2026-10-12</t>
        </is>
      </c>
      <c r="J15" s="45" t="inlineStr">
        <is>
          <t>IEC 62443</t>
        </is>
      </c>
    </row>
    <row r="16" ht="20" customHeight="1" s="67">
      <c r="B16" s="23" t="inlineStr">
        <is>
          <t>Security Logs (SIEM)</t>
        </is>
      </c>
      <c r="C16" s="23" t="inlineStr">
        <is>
          <t>Security Data</t>
        </is>
      </c>
      <c r="D16" s="23" t="inlineStr">
        <is>
          <t>CISO Office</t>
        </is>
      </c>
      <c r="E16" s="23" t="inlineStr">
        <is>
          <t>Confidential</t>
        </is>
      </c>
      <c r="F16" s="23" t="inlineStr">
        <is>
          <t>Splunk Cloud</t>
        </is>
      </c>
      <c r="G16" s="23" t="inlineStr">
        <is>
          <t>Encrypted</t>
        </is>
      </c>
      <c r="H16" s="23" t="inlineStr">
        <is>
          <t>1 year</t>
        </is>
      </c>
      <c r="I16" s="23" t="inlineStr">
        <is>
          <t>2026-10-14</t>
        </is>
      </c>
      <c r="J16" s="23" t="inlineStr">
        <is>
          <t>ISO 27001, SOC 2</t>
        </is>
      </c>
    </row>
    <row r="17" ht="20" customHeight="1" s="67">
      <c r="B17" s="45" t="inlineStr">
        <is>
          <t>Vendor Contracts</t>
        </is>
      </c>
      <c r="C17" s="45" t="inlineStr">
        <is>
          <t>Legal Documents</t>
        </is>
      </c>
      <c r="D17" s="45" t="inlineStr">
        <is>
          <t>Legal Team</t>
        </is>
      </c>
      <c r="E17" s="45" t="inlineStr">
        <is>
          <t>Confidential</t>
        </is>
      </c>
      <c r="F17" s="45" t="inlineStr">
        <is>
          <t>DocuSign + SharePoint</t>
        </is>
      </c>
      <c r="G17" s="45" t="inlineStr">
        <is>
          <t>Encrypted</t>
        </is>
      </c>
      <c r="H17" s="45" t="inlineStr">
        <is>
          <t>10 years</t>
        </is>
      </c>
      <c r="I17" s="45" t="inlineStr">
        <is>
          <t>2026-10-01</t>
        </is>
      </c>
      <c r="J17" s="45" t="inlineStr">
        <is>
          <t>Internal Policy</t>
        </is>
      </c>
    </row>
    <row r="18" ht="20" customHeight="1" s="67">
      <c r="B18" s="23" t="n"/>
      <c r="C18" s="23" t="n"/>
      <c r="D18" s="23" t="n"/>
      <c r="E18" s="23" t="n"/>
      <c r="F18" s="23" t="n"/>
      <c r="G18" s="23" t="n"/>
      <c r="H18" s="23" t="n"/>
      <c r="I18" s="23" t="n"/>
      <c r="J18" s="23" t="n"/>
    </row>
    <row r="19" ht="20" customHeight="1" s="67">
      <c r="B19" s="45" t="n"/>
      <c r="C19" s="45" t="n"/>
      <c r="D19" s="45" t="n"/>
      <c r="E19" s="45" t="n"/>
      <c r="F19" s="45" t="n"/>
      <c r="G19" s="45" t="n"/>
      <c r="H19" s="45" t="n"/>
      <c r="I19" s="45" t="n"/>
      <c r="J19" s="45" t="n"/>
    </row>
    <row r="20" ht="20" customHeight="1" s="67">
      <c r="B20" s="23" t="n"/>
      <c r="C20" s="23" t="n"/>
      <c r="D20" s="23" t="n"/>
      <c r="E20" s="23" t="n"/>
      <c r="F20" s="23" t="n"/>
      <c r="G20" s="23" t="n"/>
      <c r="H20" s="23" t="n"/>
      <c r="I20" s="23" t="n"/>
      <c r="J20" s="23" t="n"/>
    </row>
    <row r="21" ht="20" customHeight="1" s="67">
      <c r="B21" s="45" t="n"/>
      <c r="C21" s="45" t="n"/>
      <c r="D21" s="45" t="n"/>
      <c r="E21" s="45" t="n"/>
      <c r="F21" s="45" t="n"/>
      <c r="G21" s="45" t="n"/>
      <c r="H21" s="45" t="n"/>
      <c r="I21" s="45" t="n"/>
      <c r="J21" s="45" t="n"/>
    </row>
    <row r="22" ht="20" customHeight="1" s="67">
      <c r="B22" s="23" t="n"/>
      <c r="C22" s="23" t="n"/>
      <c r="D22" s="23" t="n"/>
      <c r="E22" s="23" t="n"/>
      <c r="F22" s="23" t="n"/>
      <c r="G22" s="23" t="n"/>
      <c r="H22" s="23" t="n"/>
      <c r="I22" s="23" t="n"/>
      <c r="J22" s="23" t="n"/>
    </row>
    <row r="23" ht="20" customHeight="1" s="67">
      <c r="B23" s="45" t="n"/>
      <c r="C23" s="45" t="n"/>
      <c r="D23" s="45" t="n"/>
      <c r="E23" s="45" t="n"/>
      <c r="F23" s="45" t="n"/>
      <c r="G23" s="45" t="n"/>
      <c r="H23" s="45" t="n"/>
      <c r="I23" s="45" t="n"/>
      <c r="J23" s="45" t="n"/>
    </row>
    <row r="24" ht="20" customHeight="1" s="67">
      <c r="B24" s="23" t="n"/>
      <c r="C24" s="23" t="n"/>
      <c r="D24" s="23" t="n"/>
      <c r="E24" s="23" t="n"/>
      <c r="F24" s="23" t="n"/>
      <c r="G24" s="23" t="n"/>
      <c r="H24" s="23" t="n"/>
      <c r="I24" s="23" t="n"/>
      <c r="J24" s="23" t="n"/>
    </row>
    <row r="25" ht="20" customHeight="1" s="67">
      <c r="B25" s="45" t="n"/>
      <c r="C25" s="45" t="n"/>
      <c r="D25" s="45" t="n"/>
      <c r="E25" s="45" t="n"/>
      <c r="F25" s="45" t="n"/>
      <c r="G25" s="45" t="n"/>
      <c r="H25" s="45" t="n"/>
      <c r="I25" s="45" t="n"/>
      <c r="J25" s="45" t="n"/>
    </row>
    <row r="26" ht="20" customHeight="1" s="67">
      <c r="B26" s="23" t="n"/>
      <c r="C26" s="23" t="n"/>
      <c r="D26" s="23" t="n"/>
      <c r="E26" s="23" t="n"/>
      <c r="F26" s="23" t="n"/>
      <c r="G26" s="23" t="n"/>
      <c r="H26" s="23" t="n"/>
      <c r="I26" s="23" t="n"/>
      <c r="J26" s="23" t="n"/>
    </row>
    <row r="27" ht="20" customHeight="1" s="67">
      <c r="B27" s="45" t="n"/>
      <c r="C27" s="45" t="n"/>
      <c r="D27" s="45" t="n"/>
      <c r="E27" s="45" t="n"/>
      <c r="F27" s="45" t="n"/>
      <c r="G27" s="45" t="n"/>
      <c r="H27" s="45" t="n"/>
      <c r="I27" s="45" t="n"/>
      <c r="J27" s="45" t="n"/>
    </row>
    <row r="28" ht="20" customHeight="1" s="67">
      <c r="B28" s="23" t="n"/>
      <c r="C28" s="23" t="n"/>
      <c r="D28" s="23" t="n"/>
      <c r="E28" s="23" t="n"/>
      <c r="F28" s="23" t="n"/>
      <c r="G28" s="23" t="n"/>
      <c r="H28" s="23" t="n"/>
      <c r="I28" s="23" t="n"/>
      <c r="J28" s="23" t="n"/>
    </row>
    <row r="29" ht="20" customHeight="1" s="67">
      <c r="B29" s="45" t="n"/>
      <c r="C29" s="45" t="n"/>
      <c r="D29" s="45" t="n"/>
      <c r="E29" s="45" t="n"/>
      <c r="F29" s="45" t="n"/>
      <c r="G29" s="45" t="n"/>
      <c r="H29" s="45" t="n"/>
      <c r="I29" s="45" t="n"/>
      <c r="J29" s="45" t="n"/>
    </row>
    <row r="30" ht="20" customHeight="1" s="67">
      <c r="B30" s="23" t="n"/>
      <c r="C30" s="23" t="n"/>
      <c r="D30" s="23" t="n"/>
      <c r="E30" s="23" t="n"/>
      <c r="F30" s="23" t="n"/>
      <c r="G30" s="23" t="n"/>
      <c r="H30" s="23" t="n"/>
      <c r="I30" s="23" t="n"/>
      <c r="J30" s="23" t="n"/>
    </row>
    <row r="31" ht="20" customHeight="1" s="67">
      <c r="B31" s="45" t="n"/>
      <c r="C31" s="45" t="n"/>
      <c r="D31" s="45" t="n"/>
      <c r="E31" s="45" t="n"/>
      <c r="F31" s="45" t="n"/>
      <c r="G31" s="45" t="n"/>
      <c r="H31" s="45" t="n"/>
      <c r="I31" s="45" t="n"/>
      <c r="J31" s="45" t="n"/>
    </row>
    <row r="32" ht="20" customHeight="1" s="67">
      <c r="B32" s="23" t="n"/>
      <c r="C32" s="23" t="n"/>
      <c r="D32" s="23" t="n"/>
      <c r="E32" s="23" t="n"/>
      <c r="F32" s="23" t="n"/>
      <c r="G32" s="23" t="n"/>
      <c r="H32" s="23" t="n"/>
      <c r="I32" s="23" t="n"/>
      <c r="J32" s="23" t="n"/>
    </row>
    <row r="33" ht="20" customHeight="1" s="67">
      <c r="B33" s="45" t="n"/>
      <c r="C33" s="45" t="n"/>
      <c r="D33" s="45" t="n"/>
      <c r="E33" s="45" t="n"/>
      <c r="F33" s="45" t="n"/>
      <c r="G33" s="45" t="n"/>
      <c r="H33" s="45" t="n"/>
      <c r="I33" s="45" t="n"/>
      <c r="J33" s="45" t="n"/>
    </row>
    <row r="34" ht="20" customHeight="1" s="67">
      <c r="B34" s="23" t="n"/>
      <c r="C34" s="23" t="n"/>
      <c r="D34" s="23" t="n"/>
      <c r="E34" s="23" t="n"/>
      <c r="F34" s="23" t="n"/>
      <c r="G34" s="23" t="n"/>
      <c r="H34" s="23" t="n"/>
      <c r="I34" s="23" t="n"/>
      <c r="J34" s="23" t="n"/>
    </row>
    <row r="35" ht="20" customHeight="1" s="67">
      <c r="B35" s="45" t="n"/>
      <c r="C35" s="45" t="n"/>
      <c r="D35" s="45" t="n"/>
      <c r="E35" s="45" t="n"/>
      <c r="F35" s="45" t="n"/>
      <c r="G35" s="45" t="n"/>
      <c r="H35" s="45" t="n"/>
      <c r="I35" s="45" t="n"/>
      <c r="J35" s="45" t="n"/>
    </row>
    <row r="36" ht="20" customHeight="1" s="67">
      <c r="B36" s="23" t="n"/>
      <c r="C36" s="23" t="n"/>
      <c r="D36" s="23" t="n"/>
      <c r="E36" s="23" t="n"/>
      <c r="F36" s="23" t="n"/>
      <c r="G36" s="23" t="n"/>
      <c r="H36" s="23" t="n"/>
      <c r="I36" s="23" t="n"/>
      <c r="J36" s="23" t="n"/>
    </row>
    <row r="37" ht="20" customHeight="1" s="67">
      <c r="B37" s="45" t="n"/>
      <c r="C37" s="45" t="n"/>
      <c r="D37" s="45" t="n"/>
      <c r="E37" s="45" t="n"/>
      <c r="F37" s="45" t="n"/>
      <c r="G37" s="45" t="n"/>
      <c r="H37" s="45" t="n"/>
      <c r="I37" s="45" t="n"/>
      <c r="J37" s="45" t="n"/>
    </row>
    <row r="38" ht="20" customHeight="1" s="67">
      <c r="B38" s="23" t="n"/>
      <c r="C38" s="23" t="n"/>
      <c r="D38" s="23" t="n"/>
      <c r="E38" s="23" t="n"/>
      <c r="F38" s="23" t="n"/>
      <c r="G38" s="23" t="n"/>
      <c r="H38" s="23" t="n"/>
      <c r="I38" s="23" t="n"/>
      <c r="J38" s="23" t="n"/>
    </row>
    <row r="39" ht="20" customHeight="1" s="67">
      <c r="B39" s="45" t="n"/>
      <c r="C39" s="45" t="n"/>
      <c r="D39" s="45" t="n"/>
      <c r="E39" s="45" t="n"/>
      <c r="F39" s="45" t="n"/>
      <c r="G39" s="45" t="n"/>
      <c r="H39" s="45" t="n"/>
      <c r="I39" s="45" t="n"/>
      <c r="J39" s="45" t="n"/>
    </row>
    <row r="40" ht="20" customHeight="1" s="67">
      <c r="B40" s="23" t="n"/>
      <c r="C40" s="23" t="n"/>
      <c r="D40" s="23" t="n"/>
      <c r="E40" s="23" t="n"/>
      <c r="F40" s="23" t="n"/>
      <c r="G40" s="23" t="n"/>
      <c r="H40" s="23" t="n"/>
      <c r="I40" s="23" t="n"/>
      <c r="J40" s="23" t="n"/>
    </row>
    <row r="41" ht="20" customHeight="1" s="67">
      <c r="B41" s="45" t="n"/>
      <c r="C41" s="45" t="n"/>
      <c r="D41" s="45" t="n"/>
      <c r="E41" s="45" t="n"/>
      <c r="F41" s="45" t="n"/>
      <c r="G41" s="45" t="n"/>
      <c r="H41" s="45" t="n"/>
      <c r="I41" s="45" t="n"/>
      <c r="J41" s="45" t="n"/>
    </row>
    <row r="42" ht="20" customHeight="1" s="67">
      <c r="B42" s="23" t="n"/>
      <c r="C42" s="23" t="n"/>
      <c r="D42" s="23" t="n"/>
      <c r="E42" s="23" t="n"/>
      <c r="F42" s="23" t="n"/>
      <c r="G42" s="23" t="n"/>
      <c r="H42" s="23" t="n"/>
      <c r="I42" s="23" t="n"/>
      <c r="J42" s="23" t="n"/>
    </row>
    <row r="43" ht="20" customHeight="1" s="67">
      <c r="B43" s="45" t="n"/>
      <c r="C43" s="45" t="n"/>
      <c r="D43" s="45" t="n"/>
      <c r="E43" s="45" t="n"/>
      <c r="F43" s="45" t="n"/>
      <c r="G43" s="45" t="n"/>
      <c r="H43" s="45" t="n"/>
      <c r="I43" s="45" t="n"/>
      <c r="J43" s="45" t="n"/>
    </row>
    <row r="44" ht="20" customHeight="1" s="67">
      <c r="B44" s="23" t="n"/>
      <c r="C44" s="23" t="n"/>
      <c r="D44" s="23" t="n"/>
      <c r="E44" s="23" t="n"/>
      <c r="F44" s="23" t="n"/>
      <c r="G44" s="23" t="n"/>
      <c r="H44" s="23" t="n"/>
      <c r="I44" s="23" t="n"/>
      <c r="J44" s="23" t="n"/>
    </row>
    <row r="45" ht="20" customHeight="1" s="67">
      <c r="B45" s="45" t="n"/>
      <c r="C45" s="45" t="n"/>
      <c r="D45" s="45" t="n"/>
      <c r="E45" s="45" t="n"/>
      <c r="F45" s="45" t="n"/>
      <c r="G45" s="45" t="n"/>
      <c r="H45" s="45" t="n"/>
      <c r="I45" s="45" t="n"/>
      <c r="J45" s="45" t="n"/>
    </row>
    <row r="46" ht="20" customHeight="1" s="67">
      <c r="B46" s="23" t="n"/>
      <c r="C46" s="23" t="n"/>
      <c r="D46" s="23" t="n"/>
      <c r="E46" s="23" t="n"/>
      <c r="F46" s="23" t="n"/>
      <c r="G46" s="23" t="n"/>
      <c r="H46" s="23" t="n"/>
      <c r="I46" s="23" t="n"/>
      <c r="J46" s="23" t="n"/>
    </row>
    <row r="47" ht="20" customHeight="1" s="67">
      <c r="B47" s="45" t="n"/>
      <c r="C47" s="45" t="n"/>
      <c r="D47" s="45" t="n"/>
      <c r="E47" s="45" t="n"/>
      <c r="F47" s="45" t="n"/>
      <c r="G47" s="45" t="n"/>
      <c r="H47" s="45" t="n"/>
      <c r="I47" s="45" t="n"/>
      <c r="J47" s="45" t="n"/>
    </row>
    <row r="48" ht="20" customHeight="1" s="67">
      <c r="B48" s="23" t="n"/>
      <c r="C48" s="23" t="n"/>
      <c r="D48" s="23" t="n"/>
      <c r="E48" s="23" t="n"/>
      <c r="F48" s="23" t="n"/>
      <c r="G48" s="23" t="n"/>
      <c r="H48" s="23" t="n"/>
      <c r="I48" s="23" t="n"/>
      <c r="J48" s="23" t="n"/>
    </row>
    <row r="49" ht="20" customHeight="1" s="67">
      <c r="B49" s="45" t="n"/>
      <c r="C49" s="45" t="n"/>
      <c r="D49" s="45" t="n"/>
      <c r="E49" s="45" t="n"/>
      <c r="F49" s="45" t="n"/>
      <c r="G49" s="45" t="n"/>
      <c r="H49" s="45" t="n"/>
      <c r="I49" s="45" t="n"/>
      <c r="J49" s="45" t="n"/>
    </row>
    <row r="50" ht="20" customHeight="1" s="67">
      <c r="B50" s="23" t="n"/>
      <c r="C50" s="23" t="n"/>
      <c r="D50" s="23" t="n"/>
      <c r="E50" s="23" t="n"/>
      <c r="F50" s="23" t="n"/>
      <c r="G50" s="23" t="n"/>
      <c r="H50" s="23" t="n"/>
      <c r="I50" s="23" t="n"/>
      <c r="J50" s="23" t="n"/>
    </row>
    <row r="51" ht="20" customHeight="1" s="67">
      <c r="B51" s="45" t="n"/>
      <c r="C51" s="45" t="n"/>
      <c r="D51" s="45" t="n"/>
      <c r="E51" s="45" t="n"/>
      <c r="F51" s="45" t="n"/>
      <c r="G51" s="45" t="n"/>
      <c r="H51" s="45" t="n"/>
      <c r="I51" s="45" t="n"/>
      <c r="J51" s="45" t="n"/>
    </row>
    <row r="52" ht="20" customHeight="1" s="67">
      <c r="B52" s="23" t="n"/>
      <c r="C52" s="23" t="n"/>
      <c r="D52" s="23" t="n"/>
      <c r="E52" s="23" t="n"/>
      <c r="F52" s="23" t="n"/>
      <c r="G52" s="23" t="n"/>
      <c r="H52" s="23" t="n"/>
      <c r="I52" s="23" t="n"/>
      <c r="J52" s="23" t="n"/>
    </row>
    <row r="53" ht="20" customHeight="1" s="67">
      <c r="B53" s="45" t="n"/>
      <c r="C53" s="45" t="n"/>
      <c r="D53" s="45" t="n"/>
      <c r="E53" s="45" t="n"/>
      <c r="F53" s="45" t="n"/>
      <c r="G53" s="45" t="n"/>
      <c r="H53" s="45" t="n"/>
      <c r="I53" s="45" t="n"/>
      <c r="J53" s="45" t="n"/>
    </row>
    <row r="54" ht="20" customHeight="1" s="67">
      <c r="B54" s="23" t="n"/>
      <c r="C54" s="23" t="n"/>
      <c r="D54" s="23" t="n"/>
      <c r="E54" s="23" t="n"/>
      <c r="F54" s="23" t="n"/>
      <c r="G54" s="23" t="n"/>
      <c r="H54" s="23" t="n"/>
      <c r="I54" s="23" t="n"/>
      <c r="J54" s="23" t="n"/>
    </row>
    <row r="55" ht="20" customHeight="1" s="67">
      <c r="B55" s="45" t="n"/>
      <c r="C55" s="45" t="n"/>
      <c r="D55" s="45" t="n"/>
      <c r="E55" s="45" t="n"/>
      <c r="F55" s="45" t="n"/>
      <c r="G55" s="45" t="n"/>
      <c r="H55" s="45" t="n"/>
      <c r="I55" s="45" t="n"/>
      <c r="J55" s="45" t="n"/>
    </row>
    <row r="56" ht="20" customHeight="1" s="67">
      <c r="B56" s="23" t="n"/>
      <c r="C56" s="23" t="n"/>
      <c r="D56" s="23" t="n"/>
      <c r="E56" s="23" t="n"/>
      <c r="F56" s="23" t="n"/>
      <c r="G56" s="23" t="n"/>
      <c r="H56" s="23" t="n"/>
      <c r="I56" s="23" t="n"/>
      <c r="J56" s="23" t="n"/>
    </row>
    <row r="57" ht="20" customHeight="1" s="67">
      <c r="B57" s="45" t="n"/>
      <c r="C57" s="45" t="n"/>
      <c r="D57" s="45" t="n"/>
      <c r="E57" s="45" t="n"/>
      <c r="F57" s="45" t="n"/>
      <c r="G57" s="45" t="n"/>
      <c r="H57" s="45" t="n"/>
      <c r="I57" s="45" t="n"/>
      <c r="J57" s="45" t="n"/>
    </row>
    <row r="58" ht="20" customHeight="1" s="67">
      <c r="B58" s="23" t="n"/>
      <c r="C58" s="23" t="n"/>
      <c r="D58" s="23" t="n"/>
      <c r="E58" s="23" t="n"/>
      <c r="F58" s="23" t="n"/>
      <c r="G58" s="23" t="n"/>
      <c r="H58" s="23" t="n"/>
      <c r="I58" s="23" t="n"/>
      <c r="J58" s="23" t="n"/>
    </row>
    <row r="59" ht="20" customHeight="1" s="67">
      <c r="B59" s="45" t="n"/>
      <c r="C59" s="45" t="n"/>
      <c r="D59" s="45" t="n"/>
      <c r="E59" s="45" t="n"/>
      <c r="F59" s="45" t="n"/>
      <c r="G59" s="45" t="n"/>
      <c r="H59" s="45" t="n"/>
      <c r="I59" s="45" t="n"/>
      <c r="J59" s="45" t="n"/>
    </row>
    <row r="60" ht="20" customHeight="1" s="67">
      <c r="B60" s="23" t="n"/>
      <c r="C60" s="23" t="n"/>
      <c r="D60" s="23" t="n"/>
      <c r="E60" s="23" t="n"/>
      <c r="F60" s="23" t="n"/>
      <c r="G60" s="23" t="n"/>
      <c r="H60" s="23" t="n"/>
      <c r="I60" s="23" t="n"/>
      <c r="J60" s="23" t="n"/>
    </row>
    <row r="61" ht="20" customHeight="1" s="67">
      <c r="B61" s="45" t="n"/>
      <c r="C61" s="45" t="n"/>
      <c r="D61" s="45" t="n"/>
      <c r="E61" s="45" t="n"/>
      <c r="F61" s="45" t="n"/>
      <c r="G61" s="45" t="n"/>
      <c r="H61" s="45" t="n"/>
      <c r="I61" s="45" t="n"/>
      <c r="J61" s="45" t="n"/>
    </row>
    <row r="62" ht="20" customHeight="1" s="67">
      <c r="B62" s="23" t="n"/>
      <c r="C62" s="23" t="n"/>
      <c r="D62" s="23" t="n"/>
      <c r="E62" s="23" t="n"/>
      <c r="F62" s="23" t="n"/>
      <c r="G62" s="23" t="n"/>
      <c r="H62" s="23" t="n"/>
      <c r="I62" s="23" t="n"/>
      <c r="J62" s="23" t="n"/>
    </row>
    <row r="63" ht="20" customHeight="1" s="67">
      <c r="B63" s="45" t="n"/>
      <c r="C63" s="45" t="n"/>
      <c r="D63" s="45" t="n"/>
      <c r="E63" s="45" t="n"/>
      <c r="F63" s="45" t="n"/>
      <c r="G63" s="45" t="n"/>
      <c r="H63" s="45" t="n"/>
      <c r="I63" s="45" t="n"/>
      <c r="J63" s="45" t="n"/>
    </row>
    <row r="64" ht="20" customHeight="1" s="67">
      <c r="B64" s="23" t="n"/>
      <c r="C64" s="23" t="n"/>
      <c r="D64" s="23" t="n"/>
      <c r="E64" s="23" t="n"/>
      <c r="F64" s="23" t="n"/>
      <c r="G64" s="23" t="n"/>
      <c r="H64" s="23" t="n"/>
      <c r="I64" s="23" t="n"/>
      <c r="J64" s="23" t="n"/>
    </row>
    <row r="65" ht="20" customHeight="1" s="67">
      <c r="B65" s="45" t="n"/>
      <c r="C65" s="45" t="n"/>
      <c r="D65" s="45" t="n"/>
      <c r="E65" s="45" t="n"/>
      <c r="F65" s="45" t="n"/>
      <c r="G65" s="45" t="n"/>
      <c r="H65" s="45" t="n"/>
      <c r="I65" s="45" t="n"/>
      <c r="J65" s="45" t="n"/>
    </row>
    <row r="66" ht="20" customHeight="1" s="67">
      <c r="B66" s="23" t="n"/>
      <c r="C66" s="23" t="n"/>
      <c r="D66" s="23" t="n"/>
      <c r="E66" s="23" t="n"/>
      <c r="F66" s="23" t="n"/>
      <c r="G66" s="23" t="n"/>
      <c r="H66" s="23" t="n"/>
      <c r="I66" s="23" t="n"/>
      <c r="J66" s="23" t="n"/>
    </row>
    <row r="67" ht="20" customHeight="1" s="67">
      <c r="B67" s="45" t="n"/>
      <c r="C67" s="45" t="n"/>
      <c r="D67" s="45" t="n"/>
      <c r="E67" s="45" t="n"/>
      <c r="F67" s="45" t="n"/>
      <c r="G67" s="45" t="n"/>
      <c r="H67" s="45" t="n"/>
      <c r="I67" s="45" t="n"/>
      <c r="J67" s="45" t="n"/>
    </row>
    <row r="68" ht="20" customHeight="1" s="67">
      <c r="B68" s="23" t="n"/>
      <c r="C68" s="23" t="n"/>
      <c r="D68" s="23" t="n"/>
      <c r="E68" s="23" t="n"/>
      <c r="F68" s="23" t="n"/>
      <c r="G68" s="23" t="n"/>
      <c r="H68" s="23" t="n"/>
      <c r="I68" s="23" t="n"/>
      <c r="J68" s="23" t="n"/>
    </row>
    <row r="69" ht="20" customHeight="1" s="67">
      <c r="B69" s="45" t="n"/>
      <c r="C69" s="45" t="n"/>
      <c r="D69" s="45" t="n"/>
      <c r="E69" s="45" t="n"/>
      <c r="F69" s="45" t="n"/>
      <c r="G69" s="45" t="n"/>
      <c r="H69" s="45" t="n"/>
      <c r="I69" s="45" t="n"/>
      <c r="J69" s="45" t="n"/>
    </row>
    <row r="70" ht="20" customHeight="1" s="67">
      <c r="B70" s="23" t="n"/>
      <c r="C70" s="23" t="n"/>
      <c r="D70" s="23" t="n"/>
      <c r="E70" s="23" t="n"/>
      <c r="F70" s="23" t="n"/>
      <c r="G70" s="23" t="n"/>
      <c r="H70" s="23" t="n"/>
      <c r="I70" s="23" t="n"/>
      <c r="J70" s="23" t="n"/>
    </row>
    <row r="71" ht="20" customHeight="1" s="67">
      <c r="B71" s="45" t="n"/>
      <c r="C71" s="45" t="n"/>
      <c r="D71" s="45" t="n"/>
      <c r="E71" s="45" t="n"/>
      <c r="F71" s="45" t="n"/>
      <c r="G71" s="45" t="n"/>
      <c r="H71" s="45" t="n"/>
      <c r="I71" s="45" t="n"/>
      <c r="J71" s="45" t="n"/>
    </row>
    <row r="72" ht="20" customHeight="1" s="67">
      <c r="B72" s="23" t="n"/>
      <c r="C72" s="23" t="n"/>
      <c r="D72" s="23" t="n"/>
      <c r="E72" s="23" t="n"/>
      <c r="F72" s="23" t="n"/>
      <c r="G72" s="23" t="n"/>
      <c r="H72" s="23" t="n"/>
      <c r="I72" s="23" t="n"/>
      <c r="J72" s="23" t="n"/>
    </row>
    <row r="73" ht="20" customHeight="1" s="67">
      <c r="B73" s="45" t="n"/>
      <c r="C73" s="45" t="n"/>
      <c r="D73" s="45" t="n"/>
      <c r="E73" s="45" t="n"/>
      <c r="F73" s="45" t="n"/>
      <c r="G73" s="45" t="n"/>
      <c r="H73" s="45" t="n"/>
      <c r="I73" s="45" t="n"/>
      <c r="J73" s="45" t="n"/>
    </row>
    <row r="74" ht="20" customHeight="1" s="67">
      <c r="B74" s="23" t="n"/>
      <c r="C74" s="23" t="n"/>
      <c r="D74" s="23" t="n"/>
      <c r="E74" s="23" t="n"/>
      <c r="F74" s="23" t="n"/>
      <c r="G74" s="23" t="n"/>
      <c r="H74" s="23" t="n"/>
      <c r="I74" s="23" t="n"/>
      <c r="J74" s="23" t="n"/>
    </row>
    <row r="75" ht="20" customHeight="1" s="67">
      <c r="B75" s="45" t="n"/>
      <c r="C75" s="45" t="n"/>
      <c r="D75" s="45" t="n"/>
      <c r="E75" s="45" t="n"/>
      <c r="F75" s="45" t="n"/>
      <c r="G75" s="45" t="n"/>
      <c r="H75" s="45" t="n"/>
      <c r="I75" s="45" t="n"/>
      <c r="J75" s="45" t="n"/>
    </row>
    <row r="76" ht="20" customHeight="1" s="67">
      <c r="B76" s="23" t="n"/>
      <c r="C76" s="23" t="n"/>
      <c r="D76" s="23" t="n"/>
      <c r="E76" s="23" t="n"/>
      <c r="F76" s="23" t="n"/>
      <c r="G76" s="23" t="n"/>
      <c r="H76" s="23" t="n"/>
      <c r="I76" s="23" t="n"/>
      <c r="J76" s="23" t="n"/>
    </row>
    <row r="77" ht="20" customHeight="1" s="67">
      <c r="B77" s="45" t="n"/>
      <c r="C77" s="45" t="n"/>
      <c r="D77" s="45" t="n"/>
      <c r="E77" s="45" t="n"/>
      <c r="F77" s="45" t="n"/>
      <c r="G77" s="45" t="n"/>
      <c r="H77" s="45" t="n"/>
      <c r="I77" s="45" t="n"/>
      <c r="J77" s="45" t="n"/>
    </row>
    <row r="78" ht="20" customHeight="1" s="67">
      <c r="B78" s="23" t="n"/>
      <c r="C78" s="23" t="n"/>
      <c r="D78" s="23" t="n"/>
      <c r="E78" s="23" t="n"/>
      <c r="F78" s="23" t="n"/>
      <c r="G78" s="23" t="n"/>
      <c r="H78" s="23" t="n"/>
      <c r="I78" s="23" t="n"/>
      <c r="J78" s="23" t="n"/>
    </row>
    <row r="79" ht="20" customHeight="1" s="67">
      <c r="B79" s="45" t="n"/>
      <c r="C79" s="45" t="n"/>
      <c r="D79" s="45" t="n"/>
      <c r="E79" s="45" t="n"/>
      <c r="F79" s="45" t="n"/>
      <c r="G79" s="45" t="n"/>
      <c r="H79" s="45" t="n"/>
      <c r="I79" s="45" t="n"/>
      <c r="J79" s="45" t="n"/>
    </row>
    <row r="80" ht="20" customHeight="1" s="67">
      <c r="B80" s="23" t="n"/>
      <c r="C80" s="23" t="n"/>
      <c r="D80" s="23" t="n"/>
      <c r="E80" s="23" t="n"/>
      <c r="F80" s="23" t="n"/>
      <c r="G80" s="23" t="n"/>
      <c r="H80" s="23" t="n"/>
      <c r="I80" s="23" t="n"/>
      <c r="J80" s="23" t="n"/>
    </row>
    <row r="81" ht="20" customHeight="1" s="67">
      <c r="B81" s="45" t="n"/>
      <c r="C81" s="45" t="n"/>
      <c r="D81" s="45" t="n"/>
      <c r="E81" s="45" t="n"/>
      <c r="F81" s="45" t="n"/>
      <c r="G81" s="45" t="n"/>
      <c r="H81" s="45" t="n"/>
      <c r="I81" s="45" t="n"/>
      <c r="J81" s="45" t="n"/>
    </row>
    <row r="82" ht="20" customHeight="1" s="67">
      <c r="B82" s="23" t="n"/>
      <c r="C82" s="23" t="n"/>
      <c r="D82" s="23" t="n"/>
      <c r="E82" s="23" t="n"/>
      <c r="F82" s="23" t="n"/>
      <c r="G82" s="23" t="n"/>
      <c r="H82" s="23" t="n"/>
      <c r="I82" s="23" t="n"/>
      <c r="J82" s="23" t="n"/>
    </row>
    <row r="83" ht="20" customHeight="1" s="67">
      <c r="B83" s="45" t="n"/>
      <c r="C83" s="45" t="n"/>
      <c r="D83" s="45" t="n"/>
      <c r="E83" s="45" t="n"/>
      <c r="F83" s="45" t="n"/>
      <c r="G83" s="45" t="n"/>
      <c r="H83" s="45" t="n"/>
      <c r="I83" s="45" t="n"/>
      <c r="J83" s="45" t="n"/>
    </row>
    <row r="84" ht="20" customHeight="1" s="67">
      <c r="B84" s="23" t="n"/>
      <c r="C84" s="23" t="n"/>
      <c r="D84" s="23" t="n"/>
      <c r="E84" s="23" t="n"/>
      <c r="F84" s="23" t="n"/>
      <c r="G84" s="23" t="n"/>
      <c r="H84" s="23" t="n"/>
      <c r="I84" s="23" t="n"/>
      <c r="J84" s="23" t="n"/>
    </row>
    <row r="85" ht="20" customHeight="1" s="67">
      <c r="B85" s="45" t="n"/>
      <c r="C85" s="45" t="n"/>
      <c r="D85" s="45" t="n"/>
      <c r="E85" s="45" t="n"/>
      <c r="F85" s="45" t="n"/>
      <c r="G85" s="45" t="n"/>
      <c r="H85" s="45" t="n"/>
      <c r="I85" s="45" t="n"/>
      <c r="J85" s="45" t="n"/>
    </row>
    <row r="86" ht="20" customHeight="1" s="67">
      <c r="B86" s="23" t="n"/>
      <c r="C86" s="23" t="n"/>
      <c r="D86" s="23" t="n"/>
      <c r="E86" s="23" t="n"/>
      <c r="F86" s="23" t="n"/>
      <c r="G86" s="23" t="n"/>
      <c r="H86" s="23" t="n"/>
      <c r="I86" s="23" t="n"/>
      <c r="J86" s="23" t="n"/>
    </row>
    <row r="87" ht="20" customHeight="1" s="67">
      <c r="B87" s="45" t="n"/>
      <c r="C87" s="45" t="n"/>
      <c r="D87" s="45" t="n"/>
      <c r="E87" s="45" t="n"/>
      <c r="F87" s="45" t="n"/>
      <c r="G87" s="45" t="n"/>
      <c r="H87" s="45" t="n"/>
      <c r="I87" s="45" t="n"/>
      <c r="J87" s="45" t="n"/>
    </row>
    <row r="88" ht="20" customHeight="1" s="67">
      <c r="B88" s="23" t="n"/>
      <c r="C88" s="23" t="n"/>
      <c r="D88" s="23" t="n"/>
      <c r="E88" s="23" t="n"/>
      <c r="F88" s="23" t="n"/>
      <c r="G88" s="23" t="n"/>
      <c r="H88" s="23" t="n"/>
      <c r="I88" s="23" t="n"/>
      <c r="J88" s="23" t="n"/>
    </row>
    <row r="89" ht="20" customHeight="1" s="67">
      <c r="B89" s="45" t="n"/>
      <c r="C89" s="45" t="n"/>
      <c r="D89" s="45" t="n"/>
      <c r="E89" s="45" t="n"/>
      <c r="F89" s="45" t="n"/>
      <c r="G89" s="45" t="n"/>
      <c r="H89" s="45" t="n"/>
      <c r="I89" s="45" t="n"/>
      <c r="J89" s="45" t="n"/>
    </row>
    <row r="90" ht="20" customHeight="1" s="67">
      <c r="B90" s="23" t="n"/>
      <c r="C90" s="23" t="n"/>
      <c r="D90" s="23" t="n"/>
      <c r="E90" s="23" t="n"/>
      <c r="F90" s="23" t="n"/>
      <c r="G90" s="23" t="n"/>
      <c r="H90" s="23" t="n"/>
      <c r="I90" s="23" t="n"/>
      <c r="J90" s="23" t="n"/>
    </row>
    <row r="91" ht="20" customHeight="1" s="67">
      <c r="B91" s="45" t="n"/>
      <c r="C91" s="45" t="n"/>
      <c r="D91" s="45" t="n"/>
      <c r="E91" s="45" t="n"/>
      <c r="F91" s="45" t="n"/>
      <c r="G91" s="45" t="n"/>
      <c r="H91" s="45" t="n"/>
      <c r="I91" s="45" t="n"/>
      <c r="J91" s="45" t="n"/>
    </row>
    <row r="92" ht="20" customHeight="1" s="67">
      <c r="B92" s="23" t="n"/>
      <c r="C92" s="23" t="n"/>
      <c r="D92" s="23" t="n"/>
      <c r="E92" s="23" t="n"/>
      <c r="F92" s="23" t="n"/>
      <c r="G92" s="23" t="n"/>
      <c r="H92" s="23" t="n"/>
      <c r="I92" s="23" t="n"/>
      <c r="J92" s="23" t="n"/>
    </row>
    <row r="93" ht="20" customHeight="1" s="67">
      <c r="B93" s="45" t="n"/>
      <c r="C93" s="45" t="n"/>
      <c r="D93" s="45" t="n"/>
      <c r="E93" s="45" t="n"/>
      <c r="F93" s="45" t="n"/>
      <c r="G93" s="45" t="n"/>
      <c r="H93" s="45" t="n"/>
      <c r="I93" s="45" t="n"/>
      <c r="J93" s="45" t="n"/>
    </row>
    <row r="94" ht="20" customHeight="1" s="67">
      <c r="B94" s="23" t="n"/>
      <c r="C94" s="23" t="n"/>
      <c r="D94" s="23" t="n"/>
      <c r="E94" s="23" t="n"/>
      <c r="F94" s="23" t="n"/>
      <c r="G94" s="23" t="n"/>
      <c r="H94" s="23" t="n"/>
      <c r="I94" s="23" t="n"/>
      <c r="J94" s="23" t="n"/>
    </row>
    <row r="95" ht="20" customHeight="1" s="67">
      <c r="B95" s="45" t="n"/>
      <c r="C95" s="45" t="n"/>
      <c r="D95" s="45" t="n"/>
      <c r="E95" s="45" t="n"/>
      <c r="F95" s="45" t="n"/>
      <c r="G95" s="45" t="n"/>
      <c r="H95" s="45" t="n"/>
      <c r="I95" s="45" t="n"/>
      <c r="J95" s="45" t="n"/>
    </row>
    <row r="96" ht="20" customHeight="1" s="67">
      <c r="B96" s="23" t="n"/>
      <c r="C96" s="23" t="n"/>
      <c r="D96" s="23" t="n"/>
      <c r="E96" s="23" t="n"/>
      <c r="F96" s="23" t="n"/>
      <c r="G96" s="23" t="n"/>
      <c r="H96" s="23" t="n"/>
      <c r="I96" s="23" t="n"/>
      <c r="J96" s="23" t="n"/>
    </row>
    <row r="97" ht="20" customHeight="1" s="67">
      <c r="B97" s="45" t="n"/>
      <c r="C97" s="45" t="n"/>
      <c r="D97" s="45" t="n"/>
      <c r="E97" s="45" t="n"/>
      <c r="F97" s="45" t="n"/>
      <c r="G97" s="45" t="n"/>
      <c r="H97" s="45" t="n"/>
      <c r="I97" s="45" t="n"/>
      <c r="J97" s="45" t="n"/>
    </row>
    <row r="98" ht="20" customHeight="1" s="67">
      <c r="B98" s="23" t="n"/>
      <c r="C98" s="23" t="n"/>
      <c r="D98" s="23" t="n"/>
      <c r="E98" s="23" t="n"/>
      <c r="F98" s="23" t="n"/>
      <c r="G98" s="23" t="n"/>
      <c r="H98" s="23" t="n"/>
      <c r="I98" s="23" t="n"/>
      <c r="J98" s="23" t="n"/>
    </row>
    <row r="99" ht="20" customHeight="1" s="67">
      <c r="B99" s="45" t="n"/>
      <c r="C99" s="45" t="n"/>
      <c r="D99" s="45" t="n"/>
      <c r="E99" s="45" t="n"/>
      <c r="F99" s="45" t="n"/>
      <c r="G99" s="45" t="n"/>
      <c r="H99" s="45" t="n"/>
      <c r="I99" s="45" t="n"/>
      <c r="J99" s="45" t="n"/>
    </row>
    <row r="100" ht="20" customHeight="1" s="67">
      <c r="B100" s="23" t="n"/>
      <c r="C100" s="23" t="n"/>
      <c r="D100" s="23" t="n"/>
      <c r="E100" s="23" t="n"/>
      <c r="F100" s="23" t="n"/>
      <c r="G100" s="23" t="n"/>
      <c r="H100" s="23" t="n"/>
      <c r="I100" s="23" t="n"/>
      <c r="J100" s="23" t="n"/>
    </row>
    <row r="101" ht="20" customHeight="1" s="67">
      <c r="B101" s="45" t="n"/>
      <c r="C101" s="45" t="n"/>
      <c r="D101" s="45" t="n"/>
      <c r="E101" s="45" t="n"/>
      <c r="F101" s="45" t="n"/>
      <c r="G101" s="45" t="n"/>
      <c r="H101" s="45" t="n"/>
      <c r="I101" s="45" t="n"/>
      <c r="J101" s="45" t="n"/>
    </row>
    <row r="102" ht="20" customHeight="1" s="67">
      <c r="B102" s="23" t="n"/>
      <c r="C102" s="23" t="n"/>
      <c r="D102" s="23" t="n"/>
      <c r="E102" s="23" t="n"/>
      <c r="F102" s="23" t="n"/>
      <c r="G102" s="23" t="n"/>
      <c r="H102" s="23" t="n"/>
      <c r="I102" s="23" t="n"/>
      <c r="J102" s="23" t="n"/>
    </row>
    <row r="103" ht="20" customHeight="1" s="67">
      <c r="B103" s="45" t="n"/>
      <c r="C103" s="45" t="n"/>
      <c r="D103" s="45" t="n"/>
      <c r="E103" s="45" t="n"/>
      <c r="F103" s="45" t="n"/>
      <c r="G103" s="45" t="n"/>
      <c r="H103" s="45" t="n"/>
      <c r="I103" s="45" t="n"/>
      <c r="J103" s="45" t="n"/>
    </row>
    <row r="104" ht="20" customHeight="1" s="67">
      <c r="B104" s="23" t="n"/>
      <c r="C104" s="23" t="n"/>
      <c r="D104" s="23" t="n"/>
      <c r="E104" s="23" t="n"/>
      <c r="F104" s="23" t="n"/>
      <c r="G104" s="23" t="n"/>
      <c r="H104" s="23" t="n"/>
      <c r="I104" s="23" t="n"/>
      <c r="J104" s="23" t="n"/>
    </row>
    <row r="105" ht="20" customHeight="1" s="67">
      <c r="B105" s="45" t="n"/>
      <c r="C105" s="45" t="n"/>
      <c r="D105" s="45" t="n"/>
      <c r="E105" s="45" t="n"/>
      <c r="F105" s="45" t="n"/>
      <c r="G105" s="45" t="n"/>
      <c r="H105" s="45" t="n"/>
      <c r="I105" s="45" t="n"/>
      <c r="J105" s="45" t="n"/>
    </row>
  </sheetData>
  <mergeCells count="5">
    <mergeCell ref="B2:C2"/>
    <mergeCell ref="H2:I2"/>
    <mergeCell ref="E2:F2"/>
    <mergeCell ref="B1:J1"/>
    <mergeCell ref="B4:J4"/>
  </mergeCells>
  <conditionalFormatting sqref="E6:E200">
    <cfRule type="cellIs" priority="1" operator="equal" dxfId="0">
      <formula>"Top Secret"</formula>
    </cfRule>
    <cfRule type="cellIs" priority="2" operator="equal" dxfId="8">
      <formula>"Restricted"</formula>
    </cfRule>
  </conditionalFormatting>
  <conditionalFormatting sqref="G6:G200">
    <cfRule type="cellIs" priority="3" operator="equal" dxfId="0">
      <formula>"Not Encrypted"</formula>
    </cfRule>
    <cfRule type="cellIs" priority="4" operator="equal" dxfId="14">
      <formula>"Encrypted"</formula>
    </cfRule>
  </conditionalFormatting>
  <dataValidations count="2">
    <dataValidation sqref="E6:E500" showDropDown="0" showInputMessage="0" showErrorMessage="0" allowBlank="0" type="list">
      <formula1>"Public,Internal,Confidential,Restricted,Top Secret"</formula1>
    </dataValidation>
    <dataValidation sqref="G6:G500" showDropDown="0" showInputMessage="0" showErrorMessage="0" allowBlank="0" type="list">
      <formula1>"Encrypted,Not Encrypted,Partially Encrypted"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1:L105"/>
  <sheetViews>
    <sheetView showGridLines="1" workbookViewId="0">
      <selection activeCell="A1" sqref="A1"/>
    </sheetView>
  </sheetViews>
  <sheetFormatPr baseColWidth="10" defaultColWidth="8.83203125" defaultRowHeight="15"/>
  <cols>
    <col width="3" customWidth="1" style="67" min="1" max="1"/>
    <col width="18" customWidth="1" style="67" min="2" max="2"/>
    <col width="15" customWidth="1" style="67" min="3" max="3"/>
    <col width="20" customWidth="1" style="67" min="4" max="4"/>
    <col width="15" customWidth="1" style="67" min="5" max="7"/>
    <col width="12" customWidth="1" style="67" min="8" max="10"/>
    <col width="15" customWidth="1" style="67" min="11" max="11"/>
    <col width="14.33203125" customWidth="1" style="67" min="12" max="12"/>
  </cols>
  <sheetData>
    <row r="1" ht="38" customHeight="1" s="67">
      <c r="B1" s="110" t="inlineStr">
        <is>
          <t>ENDPOINT SECURITY DASHBOARD</t>
        </is>
      </c>
    </row>
    <row r="2" ht="30" customHeight="1" s="67">
      <c r="B2" s="109">
        <f>COUNTA(B5:B1000)</f>
        <v/>
      </c>
      <c r="D2" t="inlineStr">
        <is>
          <t>Total Endpoints</t>
        </is>
      </c>
      <c r="E2" s="105">
        <f>COUNTIF(G5:G1000,"Non-Compliant")</f>
        <v/>
      </c>
      <c r="G2" t="inlineStr">
        <is>
          <t>Non-Compliant</t>
        </is>
      </c>
      <c r="H2" s="102">
        <f>COUNTIF(F5:F1000,"Not Patched")</f>
        <v/>
      </c>
      <c r="J2" t="inlineStr">
        <is>
          <t>Unpatched</t>
        </is>
      </c>
    </row>
    <row r="3" ht="22" customHeight="1" s="67">
      <c r="B3" s="46">
        <f>IFERROR(COUNTIF(G5:G1000,"Compliant")/COUNTA(B5:B1000)*100,0)</f>
        <v/>
      </c>
      <c r="C3" t="inlineStr">
        <is>
          <t>Compliance Rate %</t>
        </is>
      </c>
      <c r="D3">
        <f>COUNTIF(H5:H1000,"Inactive")+COUNTIF(H5:H1000,"Error")+COUNTIF(H5:H1000,"Not Installed")</f>
        <v/>
      </c>
      <c r="E3" t="inlineStr">
        <is>
          <t>EDR Issues</t>
        </is>
      </c>
      <c r="F3">
        <f>COUNTIF(F5:F1000,"Pending Restart")</f>
        <v/>
      </c>
      <c r="G3" t="inlineStr">
        <is>
          <t>Pending Restart</t>
        </is>
      </c>
    </row>
    <row r="4" ht="22" customHeight="1" s="67">
      <c r="B4" s="111" t="inlineStr">
        <is>
          <t>ENDPOINT PATCH COMPLIANCE DASHBOARD</t>
        </is>
      </c>
    </row>
    <row r="5" ht="25" customHeight="1" s="67">
      <c r="B5" s="47" t="inlineStr">
        <is>
          <t>Hostname</t>
        </is>
      </c>
      <c r="C5" s="47" t="inlineStr">
        <is>
          <t>Asset Type</t>
        </is>
      </c>
      <c r="D5" s="47" t="inlineStr">
        <is>
          <t>OS Version</t>
        </is>
      </c>
      <c r="E5" s="47" t="inlineStr">
        <is>
          <t>IP Address</t>
        </is>
      </c>
      <c r="F5" s="47" t="inlineStr">
        <is>
          <t>Patch Status</t>
        </is>
      </c>
      <c r="G5" s="47" t="inlineStr">
        <is>
          <t>Compliance Status</t>
        </is>
      </c>
      <c r="H5" s="47" t="inlineStr">
        <is>
          <t>EDR Status</t>
        </is>
      </c>
      <c r="I5" s="47" t="inlineStr">
        <is>
          <t>AV Status</t>
        </is>
      </c>
      <c r="J5" s="47" t="inlineStr">
        <is>
          <t>Last Scan Date</t>
        </is>
      </c>
      <c r="K5" s="47" t="inlineStr">
        <is>
          <t>Asset Owner</t>
        </is>
      </c>
      <c r="L5" s="47" t="inlineStr">
        <is>
          <t>Notes</t>
        </is>
      </c>
    </row>
    <row r="6" ht="20" customHeight="1" s="67">
      <c r="B6" s="23" t="inlineStr">
        <is>
          <t>PC-MKTG-001</t>
        </is>
      </c>
      <c r="C6" s="23" t="inlineStr">
        <is>
          <t>Workstation</t>
        </is>
      </c>
      <c r="D6" s="23" t="inlineStr">
        <is>
          <t>Windows 11 22H2</t>
        </is>
      </c>
      <c r="E6" s="23" t="inlineStr">
        <is>
          <t>192.168.1.101</t>
        </is>
      </c>
      <c r="F6" s="23" t="inlineStr">
        <is>
          <t>Patched</t>
        </is>
      </c>
      <c r="G6" s="23" t="inlineStr">
        <is>
          <t>Compliant</t>
        </is>
      </c>
      <c r="H6" s="23" t="inlineStr">
        <is>
          <t>Active</t>
        </is>
      </c>
      <c r="I6" s="23" t="inlineStr">
        <is>
          <t>Active</t>
        </is>
      </c>
      <c r="J6" s="23" t="inlineStr">
        <is>
          <t>2026-10-14</t>
        </is>
      </c>
      <c r="K6" s="23" t="inlineStr">
        <is>
          <t>Alice Johnson</t>
        </is>
      </c>
      <c r="L6" s="23" t="inlineStr">
        <is>
          <t>OK - All patches current</t>
        </is>
      </c>
    </row>
    <row r="7" ht="20" customHeight="1" s="67">
      <c r="B7" s="48" t="inlineStr">
        <is>
          <t>PC-FIN-002</t>
        </is>
      </c>
      <c r="C7" s="48" t="inlineStr">
        <is>
          <t>Workstation</t>
        </is>
      </c>
      <c r="D7" s="48" t="inlineStr">
        <is>
          <t>Windows 10 21H2</t>
        </is>
      </c>
      <c r="E7" s="48" t="inlineStr">
        <is>
          <t>192.168.1.102</t>
        </is>
      </c>
      <c r="F7" s="48" t="inlineStr">
        <is>
          <t>Not Patched</t>
        </is>
      </c>
      <c r="G7" s="48" t="inlineStr">
        <is>
          <t>Non-Compliant</t>
        </is>
      </c>
      <c r="H7" s="48" t="inlineStr">
        <is>
          <t>Active</t>
        </is>
      </c>
      <c r="I7" s="48" t="inlineStr">
        <is>
          <t>Active</t>
        </is>
      </c>
      <c r="J7" s="48" t="inlineStr">
        <is>
          <t>2026-10-10</t>
        </is>
      </c>
      <c r="K7" s="48" t="inlineStr">
        <is>
          <t>Bob Chen</t>
        </is>
      </c>
      <c r="L7" s="48" t="inlineStr">
        <is>
          <t>Overdue 4 security patches</t>
        </is>
      </c>
    </row>
    <row r="8" ht="20" customHeight="1" s="67">
      <c r="B8" s="23" t="inlineStr">
        <is>
          <t>PC-DEV-015</t>
        </is>
      </c>
      <c r="C8" s="23" t="inlineStr">
        <is>
          <t>Developer Laptop</t>
        </is>
      </c>
      <c r="D8" s="23" t="inlineStr">
        <is>
          <t>macOS 14.1 Sonoma</t>
        </is>
      </c>
      <c r="E8" s="23" t="inlineStr">
        <is>
          <t>192.168.1.103</t>
        </is>
      </c>
      <c r="F8" s="23" t="inlineStr">
        <is>
          <t>Patched</t>
        </is>
      </c>
      <c r="G8" s="23" t="inlineStr">
        <is>
          <t>Compliant</t>
        </is>
      </c>
      <c r="H8" s="23" t="inlineStr">
        <is>
          <t>Active</t>
        </is>
      </c>
      <c r="I8" s="23" t="inlineStr">
        <is>
          <t>Active</t>
        </is>
      </c>
      <c r="J8" s="23" t="inlineStr">
        <is>
          <t>2026-10-13</t>
        </is>
      </c>
      <c r="K8" s="23" t="inlineStr">
        <is>
          <t>Carol White</t>
        </is>
      </c>
      <c r="L8" s="23" t="inlineStr">
        <is>
          <t>OK</t>
        </is>
      </c>
    </row>
    <row r="9" ht="20" customHeight="1" s="67">
      <c r="B9" s="48" t="inlineStr">
        <is>
          <t>SRV-DB-01</t>
        </is>
      </c>
      <c r="C9" s="48" t="inlineStr">
        <is>
          <t>Server</t>
        </is>
      </c>
      <c r="D9" s="48" t="inlineStr">
        <is>
          <t>Windows Server 2022</t>
        </is>
      </c>
      <c r="E9" s="48" t="inlineStr">
        <is>
          <t>192.168.10.20</t>
        </is>
      </c>
      <c r="F9" s="48" t="inlineStr">
        <is>
          <t>Pending Restart</t>
        </is>
      </c>
      <c r="G9" s="48" t="inlineStr">
        <is>
          <t>Partially Compliant</t>
        </is>
      </c>
      <c r="H9" s="48" t="inlineStr">
        <is>
          <t>Active</t>
        </is>
      </c>
      <c r="I9" s="48" t="inlineStr">
        <is>
          <t>Active</t>
        </is>
      </c>
      <c r="J9" s="48" t="inlineStr">
        <is>
          <t>2026-10-12</t>
        </is>
      </c>
      <c r="K9" s="48" t="inlineStr">
        <is>
          <t>IT Operations</t>
        </is>
      </c>
      <c r="L9" s="48" t="inlineStr">
        <is>
          <t>Reboot scheduled for maintenance window</t>
        </is>
      </c>
    </row>
    <row r="10" ht="20" customHeight="1" s="67">
      <c r="B10" s="23" t="inlineStr">
        <is>
          <t>SRV-WEB-02</t>
        </is>
      </c>
      <c r="C10" s="23" t="inlineStr">
        <is>
          <t>Web Server</t>
        </is>
      </c>
      <c r="D10" s="23" t="inlineStr">
        <is>
          <t>Ubuntu 22.04 LTS</t>
        </is>
      </c>
      <c r="E10" s="23" t="inlineStr">
        <is>
          <t>192.168.10.21</t>
        </is>
      </c>
      <c r="F10" s="23" t="inlineStr">
        <is>
          <t>Patched</t>
        </is>
      </c>
      <c r="G10" s="23" t="inlineStr">
        <is>
          <t>Compliant</t>
        </is>
      </c>
      <c r="H10" s="23" t="inlineStr">
        <is>
          <t>Active</t>
        </is>
      </c>
      <c r="I10" s="23" t="inlineStr">
        <is>
          <t>Active</t>
        </is>
      </c>
      <c r="J10" s="23" t="inlineStr">
        <is>
          <t>2026-10-14</t>
        </is>
      </c>
      <c r="K10" s="23" t="inlineStr">
        <is>
          <t>IT Operations</t>
        </is>
      </c>
      <c r="L10" s="23" t="inlineStr">
        <is>
          <t>OK</t>
        </is>
      </c>
    </row>
    <row r="11" ht="20" customHeight="1" s="67">
      <c r="B11" s="48" t="inlineStr">
        <is>
          <t>PC-HR-005</t>
        </is>
      </c>
      <c r="C11" s="48" t="inlineStr">
        <is>
          <t>Workstation</t>
        </is>
      </c>
      <c r="D11" s="48" t="inlineStr">
        <is>
          <t>Windows 11 22H2</t>
        </is>
      </c>
      <c r="E11" s="48" t="inlineStr">
        <is>
          <t>192.168.1.105</t>
        </is>
      </c>
      <c r="F11" s="48" t="inlineStr">
        <is>
          <t>Not Patched</t>
        </is>
      </c>
      <c r="G11" s="48" t="inlineStr">
        <is>
          <t>Non-Compliant</t>
        </is>
      </c>
      <c r="H11" s="48" t="inlineStr">
        <is>
          <t>Inactive</t>
        </is>
      </c>
      <c r="I11" s="48" t="inlineStr">
        <is>
          <t>Active</t>
        </is>
      </c>
      <c r="J11" s="48" t="inlineStr">
        <is>
          <t>2026-09-28</t>
        </is>
      </c>
      <c r="K11" s="48" t="inlineStr">
        <is>
          <t>HR Department</t>
        </is>
      </c>
      <c r="L11" s="48" t="inlineStr">
        <is>
          <t>EDR needs manual restart</t>
        </is>
      </c>
    </row>
    <row r="12" ht="20" customHeight="1" s="67">
      <c r="B12" s="23" t="inlineStr">
        <is>
          <t>LPT-EXEC-01</t>
        </is>
      </c>
      <c r="C12" s="23" t="inlineStr">
        <is>
          <t>Executive Laptop</t>
        </is>
      </c>
      <c r="D12" s="23" t="inlineStr">
        <is>
          <t>macOS 14.1 Sonoma</t>
        </is>
      </c>
      <c r="E12" s="23" t="inlineStr">
        <is>
          <t>192.168.1.200</t>
        </is>
      </c>
      <c r="F12" s="23" t="inlineStr">
        <is>
          <t>Patched</t>
        </is>
      </c>
      <c r="G12" s="23" t="inlineStr">
        <is>
          <t>Compliant</t>
        </is>
      </c>
      <c r="H12" s="23" t="inlineStr">
        <is>
          <t>Active</t>
        </is>
      </c>
      <c r="I12" s="23" t="inlineStr">
        <is>
          <t>Active</t>
        </is>
      </c>
      <c r="J12" s="23" t="inlineStr">
        <is>
          <t>2026-10-14</t>
        </is>
      </c>
      <c r="K12" s="23" t="inlineStr">
        <is>
          <t>CEO Office</t>
        </is>
      </c>
      <c r="L12" s="23" t="inlineStr">
        <is>
          <t>Priority device - weekly check</t>
        </is>
      </c>
    </row>
    <row r="13" ht="20" customHeight="1" s="67">
      <c r="B13" s="48" t="inlineStr">
        <is>
          <t>SRV-FILE-03</t>
        </is>
      </c>
      <c r="C13" s="48" t="inlineStr">
        <is>
          <t>File Server</t>
        </is>
      </c>
      <c r="D13" s="48" t="inlineStr">
        <is>
          <t>Windows Server 2019</t>
        </is>
      </c>
      <c r="E13" s="48" t="inlineStr">
        <is>
          <t>192.168.10.23</t>
        </is>
      </c>
      <c r="F13" s="48" t="inlineStr">
        <is>
          <t>Not Patched</t>
        </is>
      </c>
      <c r="G13" s="48" t="inlineStr">
        <is>
          <t>Non-Compliant</t>
        </is>
      </c>
      <c r="H13" s="48" t="inlineStr">
        <is>
          <t>Active</t>
        </is>
      </c>
      <c r="I13" s="48" t="inlineStr">
        <is>
          <t>Active</t>
        </is>
      </c>
      <c r="J13" s="48" t="inlineStr">
        <is>
          <t>2026-09-15</t>
        </is>
      </c>
      <c r="K13" s="48" t="inlineStr">
        <is>
          <t>IT Operations</t>
        </is>
      </c>
      <c r="L13" s="48" t="inlineStr">
        <is>
          <t>6 critical patches missing - escalate</t>
        </is>
      </c>
    </row>
    <row r="14" ht="20" customHeight="1" s="67">
      <c r="B14" s="23" t="inlineStr">
        <is>
          <t>LPT-SALES-003</t>
        </is>
      </c>
      <c r="C14" s="23" t="inlineStr">
        <is>
          <t>Laptop</t>
        </is>
      </c>
      <c r="D14" s="23" t="inlineStr">
        <is>
          <t>Windows 10 22H2</t>
        </is>
      </c>
      <c r="E14" s="23" t="inlineStr">
        <is>
          <t>192.168.1.115</t>
        </is>
      </c>
      <c r="F14" s="23" t="inlineStr">
        <is>
          <t>Pending Restart</t>
        </is>
      </c>
      <c r="G14" s="23" t="inlineStr">
        <is>
          <t>Partially Compliant</t>
        </is>
      </c>
      <c r="H14" s="23" t="inlineStr">
        <is>
          <t>Error</t>
        </is>
      </c>
      <c r="I14" s="23" t="inlineStr">
        <is>
          <t>Active</t>
        </is>
      </c>
      <c r="J14" s="23" t="inlineStr">
        <is>
          <t>2026-10-11</t>
        </is>
      </c>
      <c r="K14" s="23" t="inlineStr">
        <is>
          <t>Sales Department</t>
        </is>
      </c>
      <c r="L14" s="23" t="inlineStr">
        <is>
          <t>EDR error - needs investigation</t>
        </is>
      </c>
    </row>
    <row r="15" ht="20" customHeight="1" s="67">
      <c r="B15" s="48" t="inlineStr">
        <is>
          <t>PC-IT-010</t>
        </is>
      </c>
      <c r="C15" s="48" t="inlineStr">
        <is>
          <t>Workstation</t>
        </is>
      </c>
      <c r="D15" s="48" t="inlineStr">
        <is>
          <t>Windows 11 23H2</t>
        </is>
      </c>
      <c r="E15" s="48" t="inlineStr">
        <is>
          <t>192.168.1.110</t>
        </is>
      </c>
      <c r="F15" s="48" t="inlineStr">
        <is>
          <t>Patched</t>
        </is>
      </c>
      <c r="G15" s="48" t="inlineStr">
        <is>
          <t>Compliant</t>
        </is>
      </c>
      <c r="H15" s="48" t="inlineStr">
        <is>
          <t>Active</t>
        </is>
      </c>
      <c r="I15" s="48" t="inlineStr">
        <is>
          <t>Active</t>
        </is>
      </c>
      <c r="J15" s="48" t="inlineStr">
        <is>
          <t>2026-10-14</t>
        </is>
      </c>
      <c r="K15" s="48" t="inlineStr">
        <is>
          <t>IT Team</t>
        </is>
      </c>
      <c r="L15" s="48" t="inlineStr">
        <is>
          <t>OK</t>
        </is>
      </c>
    </row>
    <row r="16" ht="20" customHeight="1" s="67">
      <c r="B16" s="23" t="n"/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</row>
    <row r="17" ht="20" customHeight="1" s="67">
      <c r="B17" s="48" t="n"/>
      <c r="C17" s="48" t="n"/>
      <c r="D17" s="48" t="n"/>
      <c r="E17" s="48" t="n"/>
      <c r="F17" s="48" t="n"/>
      <c r="G17" s="48" t="n"/>
      <c r="H17" s="48" t="n"/>
      <c r="I17" s="48" t="n"/>
      <c r="J17" s="48" t="n"/>
      <c r="K17" s="48" t="n"/>
      <c r="L17" s="48" t="n"/>
    </row>
    <row r="18" ht="20" customHeight="1" s="67">
      <c r="B18" s="23" t="n"/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</row>
    <row r="19" ht="20" customHeight="1" s="67">
      <c r="B19" s="48" t="n"/>
      <c r="C19" s="48" t="n"/>
      <c r="D19" s="48" t="n"/>
      <c r="E19" s="48" t="n"/>
      <c r="F19" s="48" t="n"/>
      <c r="G19" s="48" t="n"/>
      <c r="H19" s="48" t="n"/>
      <c r="I19" s="48" t="n"/>
      <c r="J19" s="48" t="n"/>
      <c r="K19" s="48" t="n"/>
      <c r="L19" s="48" t="n"/>
    </row>
    <row r="20" ht="20" customHeight="1" s="67">
      <c r="B20" s="23" t="n"/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</row>
    <row r="21" ht="20" customHeight="1" s="67">
      <c r="B21" s="48" t="n"/>
      <c r="C21" s="48" t="n"/>
      <c r="D21" s="48" t="n"/>
      <c r="E21" s="48" t="n"/>
      <c r="F21" s="48" t="n"/>
      <c r="G21" s="48" t="n"/>
      <c r="H21" s="48" t="n"/>
      <c r="I21" s="48" t="n"/>
      <c r="J21" s="48" t="n"/>
      <c r="K21" s="48" t="n"/>
      <c r="L21" s="48" t="n"/>
    </row>
    <row r="22" ht="20" customHeight="1" s="67">
      <c r="B22" s="23" t="n"/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</row>
    <row r="23" ht="20" customHeight="1" s="67">
      <c r="B23" s="48" t="n"/>
      <c r="C23" s="48" t="n"/>
      <c r="D23" s="48" t="n"/>
      <c r="E23" s="48" t="n"/>
      <c r="F23" s="48" t="n"/>
      <c r="G23" s="48" t="n"/>
      <c r="H23" s="48" t="n"/>
      <c r="I23" s="48" t="n"/>
      <c r="J23" s="48" t="n"/>
      <c r="K23" s="48" t="n"/>
      <c r="L23" s="48" t="n"/>
    </row>
    <row r="24" ht="20" customHeight="1" s="67">
      <c r="B24" s="23" t="n"/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3" t="n"/>
    </row>
    <row r="25" ht="20" customHeight="1" s="67">
      <c r="B25" s="48" t="n"/>
      <c r="C25" s="48" t="n"/>
      <c r="D25" s="48" t="n"/>
      <c r="E25" s="48" t="n"/>
      <c r="F25" s="48" t="n"/>
      <c r="G25" s="48" t="n"/>
      <c r="H25" s="48" t="n"/>
      <c r="I25" s="48" t="n"/>
      <c r="J25" s="48" t="n"/>
      <c r="K25" s="48" t="n"/>
      <c r="L25" s="48" t="n"/>
    </row>
    <row r="26" ht="20" customHeight="1" s="67">
      <c r="B26" s="23" t="n"/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</row>
    <row r="27" ht="20" customHeight="1" s="67">
      <c r="B27" s="48" t="n"/>
      <c r="C27" s="48" t="n"/>
      <c r="D27" s="48" t="n"/>
      <c r="E27" s="48" t="n"/>
      <c r="F27" s="48" t="n"/>
      <c r="G27" s="48" t="n"/>
      <c r="H27" s="48" t="n"/>
      <c r="I27" s="48" t="n"/>
      <c r="J27" s="48" t="n"/>
      <c r="K27" s="48" t="n"/>
      <c r="L27" s="48" t="n"/>
    </row>
    <row r="28" ht="20" customHeight="1" s="67">
      <c r="B28" s="23" t="n"/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3" t="n"/>
    </row>
    <row r="29" ht="20" customHeight="1" s="67">
      <c r="B29" s="48" t="n"/>
      <c r="C29" s="48" t="n"/>
      <c r="D29" s="48" t="n"/>
      <c r="E29" s="48" t="n"/>
      <c r="F29" s="48" t="n"/>
      <c r="G29" s="48" t="n"/>
      <c r="H29" s="48" t="n"/>
      <c r="I29" s="48" t="n"/>
      <c r="J29" s="48" t="n"/>
      <c r="K29" s="48" t="n"/>
      <c r="L29" s="48" t="n"/>
    </row>
    <row r="30" ht="20" customHeight="1" s="67">
      <c r="B30" s="23" t="n"/>
      <c r="C30" s="23" t="n"/>
      <c r="D30" s="23" t="n"/>
      <c r="E30" s="23" t="n"/>
      <c r="F30" s="23" t="n"/>
      <c r="G30" s="23" t="n"/>
      <c r="H30" s="23" t="n"/>
      <c r="I30" s="23" t="n"/>
      <c r="J30" s="23" t="n"/>
      <c r="K30" s="23" t="n"/>
      <c r="L30" s="23" t="n"/>
    </row>
    <row r="31" ht="20" customHeight="1" s="67">
      <c r="B31" s="48" t="n"/>
      <c r="C31" s="48" t="n"/>
      <c r="D31" s="48" t="n"/>
      <c r="E31" s="48" t="n"/>
      <c r="F31" s="48" t="n"/>
      <c r="G31" s="48" t="n"/>
      <c r="H31" s="48" t="n"/>
      <c r="I31" s="48" t="n"/>
      <c r="J31" s="48" t="n"/>
      <c r="K31" s="48" t="n"/>
      <c r="L31" s="48" t="n"/>
    </row>
    <row r="32" ht="20" customHeight="1" s="67">
      <c r="B32" s="23" t="n"/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3" t="n"/>
    </row>
    <row r="33" ht="20" customHeight="1" s="67">
      <c r="B33" s="48" t="n"/>
      <c r="C33" s="48" t="n"/>
      <c r="D33" s="48" t="n"/>
      <c r="E33" s="48" t="n"/>
      <c r="F33" s="48" t="n"/>
      <c r="G33" s="48" t="n"/>
      <c r="H33" s="48" t="n"/>
      <c r="I33" s="48" t="n"/>
      <c r="J33" s="48" t="n"/>
      <c r="K33" s="48" t="n"/>
      <c r="L33" s="48" t="n"/>
    </row>
    <row r="34" ht="20" customHeight="1" s="67">
      <c r="B34" s="23" t="n"/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3" t="n"/>
    </row>
    <row r="35" ht="20" customHeight="1" s="67">
      <c r="B35" s="48" t="n"/>
      <c r="C35" s="48" t="n"/>
      <c r="D35" s="48" t="n"/>
      <c r="E35" s="48" t="n"/>
      <c r="F35" s="48" t="n"/>
      <c r="G35" s="48" t="n"/>
      <c r="H35" s="48" t="n"/>
      <c r="I35" s="48" t="n"/>
      <c r="J35" s="48" t="n"/>
      <c r="K35" s="48" t="n"/>
      <c r="L35" s="48" t="n"/>
    </row>
    <row r="36" ht="20" customHeight="1" s="67">
      <c r="B36" s="23" t="n"/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  <c r="L36" s="23" t="n"/>
    </row>
    <row r="37" ht="20" customHeight="1" s="67">
      <c r="B37" s="48" t="n"/>
      <c r="C37" s="48" t="n"/>
      <c r="D37" s="48" t="n"/>
      <c r="E37" s="48" t="n"/>
      <c r="F37" s="48" t="n"/>
      <c r="G37" s="48" t="n"/>
      <c r="H37" s="48" t="n"/>
      <c r="I37" s="48" t="n"/>
      <c r="J37" s="48" t="n"/>
      <c r="K37" s="48" t="n"/>
      <c r="L37" s="48" t="n"/>
    </row>
    <row r="38" ht="20" customHeight="1" s="67">
      <c r="B38" s="23" t="n"/>
      <c r="C38" s="23" t="n"/>
      <c r="D38" s="23" t="n"/>
      <c r="E38" s="23" t="n"/>
      <c r="F38" s="23" t="n"/>
      <c r="G38" s="23" t="n"/>
      <c r="H38" s="23" t="n"/>
      <c r="I38" s="23" t="n"/>
      <c r="J38" s="23" t="n"/>
      <c r="K38" s="23" t="n"/>
      <c r="L38" s="23" t="n"/>
    </row>
    <row r="39" ht="20" customHeight="1" s="67">
      <c r="B39" s="48" t="n"/>
      <c r="C39" s="48" t="n"/>
      <c r="D39" s="48" t="n"/>
      <c r="E39" s="48" t="n"/>
      <c r="F39" s="48" t="n"/>
      <c r="G39" s="48" t="n"/>
      <c r="H39" s="48" t="n"/>
      <c r="I39" s="48" t="n"/>
      <c r="J39" s="48" t="n"/>
      <c r="K39" s="48" t="n"/>
      <c r="L39" s="48" t="n"/>
    </row>
    <row r="40" ht="20" customHeight="1" s="67">
      <c r="B40" s="23" t="n"/>
      <c r="C40" s="23" t="n"/>
      <c r="D40" s="23" t="n"/>
      <c r="E40" s="23" t="n"/>
      <c r="F40" s="23" t="n"/>
      <c r="G40" s="23" t="n"/>
      <c r="H40" s="23" t="n"/>
      <c r="I40" s="23" t="n"/>
      <c r="J40" s="23" t="n"/>
      <c r="K40" s="23" t="n"/>
      <c r="L40" s="23" t="n"/>
    </row>
    <row r="41" ht="20" customHeight="1" s="67">
      <c r="B41" s="48" t="n"/>
      <c r="C41" s="48" t="n"/>
      <c r="D41" s="48" t="n"/>
      <c r="E41" s="48" t="n"/>
      <c r="F41" s="48" t="n"/>
      <c r="G41" s="48" t="n"/>
      <c r="H41" s="48" t="n"/>
      <c r="I41" s="48" t="n"/>
      <c r="J41" s="48" t="n"/>
      <c r="K41" s="48" t="n"/>
      <c r="L41" s="48" t="n"/>
    </row>
    <row r="42" ht="20" customHeight="1" s="67">
      <c r="B42" s="23" t="n"/>
      <c r="C42" s="23" t="n"/>
      <c r="D42" s="23" t="n"/>
      <c r="E42" s="23" t="n"/>
      <c r="F42" s="23" t="n"/>
      <c r="G42" s="23" t="n"/>
      <c r="H42" s="23" t="n"/>
      <c r="I42" s="23" t="n"/>
      <c r="J42" s="23" t="n"/>
      <c r="K42" s="23" t="n"/>
      <c r="L42" s="23" t="n"/>
    </row>
    <row r="43" ht="20" customHeight="1" s="67">
      <c r="B43" s="48" t="n"/>
      <c r="C43" s="48" t="n"/>
      <c r="D43" s="48" t="n"/>
      <c r="E43" s="48" t="n"/>
      <c r="F43" s="48" t="n"/>
      <c r="G43" s="48" t="n"/>
      <c r="H43" s="48" t="n"/>
      <c r="I43" s="48" t="n"/>
      <c r="J43" s="48" t="n"/>
      <c r="K43" s="48" t="n"/>
      <c r="L43" s="48" t="n"/>
    </row>
    <row r="44" ht="20" customHeight="1" s="67">
      <c r="B44" s="23" t="n"/>
      <c r="C44" s="23" t="n"/>
      <c r="D44" s="23" t="n"/>
      <c r="E44" s="23" t="n"/>
      <c r="F44" s="23" t="n"/>
      <c r="G44" s="23" t="n"/>
      <c r="H44" s="23" t="n"/>
      <c r="I44" s="23" t="n"/>
      <c r="J44" s="23" t="n"/>
      <c r="K44" s="23" t="n"/>
      <c r="L44" s="23" t="n"/>
    </row>
    <row r="45" ht="20" customHeight="1" s="67">
      <c r="B45" s="48" t="n"/>
      <c r="C45" s="48" t="n"/>
      <c r="D45" s="48" t="n"/>
      <c r="E45" s="48" t="n"/>
      <c r="F45" s="48" t="n"/>
      <c r="G45" s="48" t="n"/>
      <c r="H45" s="48" t="n"/>
      <c r="I45" s="48" t="n"/>
      <c r="J45" s="48" t="n"/>
      <c r="K45" s="48" t="n"/>
      <c r="L45" s="48" t="n"/>
    </row>
    <row r="46" ht="20" customHeight="1" s="67">
      <c r="B46" s="23" t="n"/>
      <c r="C46" s="23" t="n"/>
      <c r="D46" s="23" t="n"/>
      <c r="E46" s="23" t="n"/>
      <c r="F46" s="23" t="n"/>
      <c r="G46" s="23" t="n"/>
      <c r="H46" s="23" t="n"/>
      <c r="I46" s="23" t="n"/>
      <c r="J46" s="23" t="n"/>
      <c r="K46" s="23" t="n"/>
      <c r="L46" s="23" t="n"/>
    </row>
    <row r="47" ht="20" customHeight="1" s="67">
      <c r="B47" s="48" t="n"/>
      <c r="C47" s="48" t="n"/>
      <c r="D47" s="48" t="n"/>
      <c r="E47" s="48" t="n"/>
      <c r="F47" s="48" t="n"/>
      <c r="G47" s="48" t="n"/>
      <c r="H47" s="48" t="n"/>
      <c r="I47" s="48" t="n"/>
      <c r="J47" s="48" t="n"/>
      <c r="K47" s="48" t="n"/>
      <c r="L47" s="48" t="n"/>
    </row>
    <row r="48" ht="20" customHeight="1" s="67">
      <c r="B48" s="23" t="n"/>
      <c r="C48" s="23" t="n"/>
      <c r="D48" s="23" t="n"/>
      <c r="E48" s="23" t="n"/>
      <c r="F48" s="23" t="n"/>
      <c r="G48" s="23" t="n"/>
      <c r="H48" s="23" t="n"/>
      <c r="I48" s="23" t="n"/>
      <c r="J48" s="23" t="n"/>
      <c r="K48" s="23" t="n"/>
      <c r="L48" s="23" t="n"/>
    </row>
    <row r="49" ht="20" customHeight="1" s="67">
      <c r="B49" s="48" t="n"/>
      <c r="C49" s="48" t="n"/>
      <c r="D49" s="48" t="n"/>
      <c r="E49" s="48" t="n"/>
      <c r="F49" s="48" t="n"/>
      <c r="G49" s="48" t="n"/>
      <c r="H49" s="48" t="n"/>
      <c r="I49" s="48" t="n"/>
      <c r="J49" s="48" t="n"/>
      <c r="K49" s="48" t="n"/>
      <c r="L49" s="48" t="n"/>
    </row>
    <row r="50" ht="20" customHeight="1" s="67">
      <c r="B50" s="23" t="n"/>
      <c r="C50" s="23" t="n"/>
      <c r="D50" s="23" t="n"/>
      <c r="E50" s="23" t="n"/>
      <c r="F50" s="23" t="n"/>
      <c r="G50" s="23" t="n"/>
      <c r="H50" s="23" t="n"/>
      <c r="I50" s="23" t="n"/>
      <c r="J50" s="23" t="n"/>
      <c r="K50" s="23" t="n"/>
      <c r="L50" s="23" t="n"/>
    </row>
    <row r="51" ht="20" customHeight="1" s="67">
      <c r="B51" s="48" t="n"/>
      <c r="C51" s="48" t="n"/>
      <c r="D51" s="48" t="n"/>
      <c r="E51" s="48" t="n"/>
      <c r="F51" s="48" t="n"/>
      <c r="G51" s="48" t="n"/>
      <c r="H51" s="48" t="n"/>
      <c r="I51" s="48" t="n"/>
      <c r="J51" s="48" t="n"/>
      <c r="K51" s="48" t="n"/>
      <c r="L51" s="48" t="n"/>
    </row>
    <row r="52" ht="20" customHeight="1" s="67">
      <c r="B52" s="23" t="n"/>
      <c r="C52" s="23" t="n"/>
      <c r="D52" s="23" t="n"/>
      <c r="E52" s="23" t="n"/>
      <c r="F52" s="23" t="n"/>
      <c r="G52" s="23" t="n"/>
      <c r="H52" s="23" t="n"/>
      <c r="I52" s="23" t="n"/>
      <c r="J52" s="23" t="n"/>
      <c r="K52" s="23" t="n"/>
      <c r="L52" s="23" t="n"/>
    </row>
    <row r="53" ht="20" customHeight="1" s="67">
      <c r="B53" s="48" t="n"/>
      <c r="C53" s="48" t="n"/>
      <c r="D53" s="48" t="n"/>
      <c r="E53" s="48" t="n"/>
      <c r="F53" s="48" t="n"/>
      <c r="G53" s="48" t="n"/>
      <c r="H53" s="48" t="n"/>
      <c r="I53" s="48" t="n"/>
      <c r="J53" s="48" t="n"/>
      <c r="K53" s="48" t="n"/>
      <c r="L53" s="48" t="n"/>
    </row>
    <row r="54" ht="20" customHeight="1" s="67">
      <c r="B54" s="23" t="n"/>
      <c r="C54" s="23" t="n"/>
      <c r="D54" s="23" t="n"/>
      <c r="E54" s="23" t="n"/>
      <c r="F54" s="23" t="n"/>
      <c r="G54" s="23" t="n"/>
      <c r="H54" s="23" t="n"/>
      <c r="I54" s="23" t="n"/>
      <c r="J54" s="23" t="n"/>
      <c r="K54" s="23" t="n"/>
      <c r="L54" s="23" t="n"/>
    </row>
    <row r="55" ht="20" customHeight="1" s="67">
      <c r="B55" s="48" t="n"/>
      <c r="C55" s="48" t="n"/>
      <c r="D55" s="48" t="n"/>
      <c r="E55" s="48" t="n"/>
      <c r="F55" s="48" t="n"/>
      <c r="G55" s="48" t="n"/>
      <c r="H55" s="48" t="n"/>
      <c r="I55" s="48" t="n"/>
      <c r="J55" s="48" t="n"/>
      <c r="K55" s="48" t="n"/>
      <c r="L55" s="48" t="n"/>
    </row>
    <row r="56" ht="20" customHeight="1" s="67">
      <c r="B56" s="23" t="n"/>
      <c r="C56" s="23" t="n"/>
      <c r="D56" s="23" t="n"/>
      <c r="E56" s="23" t="n"/>
      <c r="F56" s="23" t="n"/>
      <c r="G56" s="23" t="n"/>
      <c r="H56" s="23" t="n"/>
      <c r="I56" s="23" t="n"/>
      <c r="J56" s="23" t="n"/>
      <c r="K56" s="23" t="n"/>
      <c r="L56" s="23" t="n"/>
    </row>
    <row r="57" ht="20" customHeight="1" s="67">
      <c r="B57" s="48" t="n"/>
      <c r="C57" s="48" t="n"/>
      <c r="D57" s="48" t="n"/>
      <c r="E57" s="48" t="n"/>
      <c r="F57" s="48" t="n"/>
      <c r="G57" s="48" t="n"/>
      <c r="H57" s="48" t="n"/>
      <c r="I57" s="48" t="n"/>
      <c r="J57" s="48" t="n"/>
      <c r="K57" s="48" t="n"/>
      <c r="L57" s="48" t="n"/>
    </row>
    <row r="58" ht="20" customHeight="1" s="67">
      <c r="B58" s="23" t="n"/>
      <c r="C58" s="23" t="n"/>
      <c r="D58" s="23" t="n"/>
      <c r="E58" s="23" t="n"/>
      <c r="F58" s="23" t="n"/>
      <c r="G58" s="23" t="n"/>
      <c r="H58" s="23" t="n"/>
      <c r="I58" s="23" t="n"/>
      <c r="J58" s="23" t="n"/>
      <c r="K58" s="23" t="n"/>
      <c r="L58" s="23" t="n"/>
    </row>
    <row r="59" ht="20" customHeight="1" s="67">
      <c r="B59" s="48" t="n"/>
      <c r="C59" s="48" t="n"/>
      <c r="D59" s="48" t="n"/>
      <c r="E59" s="48" t="n"/>
      <c r="F59" s="48" t="n"/>
      <c r="G59" s="48" t="n"/>
      <c r="H59" s="48" t="n"/>
      <c r="I59" s="48" t="n"/>
      <c r="J59" s="48" t="n"/>
      <c r="K59" s="48" t="n"/>
      <c r="L59" s="48" t="n"/>
    </row>
    <row r="60" ht="20" customHeight="1" s="67">
      <c r="B60" s="23" t="n"/>
      <c r="C60" s="23" t="n"/>
      <c r="D60" s="23" t="n"/>
      <c r="E60" s="23" t="n"/>
      <c r="F60" s="23" t="n"/>
      <c r="G60" s="23" t="n"/>
      <c r="H60" s="23" t="n"/>
      <c r="I60" s="23" t="n"/>
      <c r="J60" s="23" t="n"/>
      <c r="K60" s="23" t="n"/>
      <c r="L60" s="23" t="n"/>
    </row>
    <row r="61" ht="20" customHeight="1" s="67">
      <c r="B61" s="48" t="n"/>
      <c r="C61" s="48" t="n"/>
      <c r="D61" s="48" t="n"/>
      <c r="E61" s="48" t="n"/>
      <c r="F61" s="48" t="n"/>
      <c r="G61" s="48" t="n"/>
      <c r="H61" s="48" t="n"/>
      <c r="I61" s="48" t="n"/>
      <c r="J61" s="48" t="n"/>
      <c r="K61" s="48" t="n"/>
      <c r="L61" s="48" t="n"/>
    </row>
    <row r="62" ht="20" customHeight="1" s="67">
      <c r="B62" s="23" t="n"/>
      <c r="C62" s="23" t="n"/>
      <c r="D62" s="23" t="n"/>
      <c r="E62" s="23" t="n"/>
      <c r="F62" s="23" t="n"/>
      <c r="G62" s="23" t="n"/>
      <c r="H62" s="23" t="n"/>
      <c r="I62" s="23" t="n"/>
      <c r="J62" s="23" t="n"/>
      <c r="K62" s="23" t="n"/>
      <c r="L62" s="23" t="n"/>
    </row>
    <row r="63" ht="20" customHeight="1" s="67">
      <c r="B63" s="48" t="n"/>
      <c r="C63" s="48" t="n"/>
      <c r="D63" s="48" t="n"/>
      <c r="E63" s="48" t="n"/>
      <c r="F63" s="48" t="n"/>
      <c r="G63" s="48" t="n"/>
      <c r="H63" s="48" t="n"/>
      <c r="I63" s="48" t="n"/>
      <c r="J63" s="48" t="n"/>
      <c r="K63" s="48" t="n"/>
      <c r="L63" s="48" t="n"/>
    </row>
    <row r="64" ht="20" customHeight="1" s="67">
      <c r="B64" s="23" t="n"/>
      <c r="C64" s="23" t="n"/>
      <c r="D64" s="23" t="n"/>
      <c r="E64" s="23" t="n"/>
      <c r="F64" s="23" t="n"/>
      <c r="G64" s="23" t="n"/>
      <c r="H64" s="23" t="n"/>
      <c r="I64" s="23" t="n"/>
      <c r="J64" s="23" t="n"/>
      <c r="K64" s="23" t="n"/>
      <c r="L64" s="23" t="n"/>
    </row>
    <row r="65" ht="20" customHeight="1" s="67">
      <c r="B65" s="48" t="n"/>
      <c r="C65" s="48" t="n"/>
      <c r="D65" s="48" t="n"/>
      <c r="E65" s="48" t="n"/>
      <c r="F65" s="48" t="n"/>
      <c r="G65" s="48" t="n"/>
      <c r="H65" s="48" t="n"/>
      <c r="I65" s="48" t="n"/>
      <c r="J65" s="48" t="n"/>
      <c r="K65" s="48" t="n"/>
      <c r="L65" s="48" t="n"/>
    </row>
    <row r="66" ht="20" customHeight="1" s="67">
      <c r="B66" s="23" t="n"/>
      <c r="C66" s="23" t="n"/>
      <c r="D66" s="23" t="n"/>
      <c r="E66" s="23" t="n"/>
      <c r="F66" s="23" t="n"/>
      <c r="G66" s="23" t="n"/>
      <c r="H66" s="23" t="n"/>
      <c r="I66" s="23" t="n"/>
      <c r="J66" s="23" t="n"/>
      <c r="K66" s="23" t="n"/>
      <c r="L66" s="23" t="n"/>
    </row>
    <row r="67" ht="20" customHeight="1" s="67">
      <c r="B67" s="48" t="n"/>
      <c r="C67" s="48" t="n"/>
      <c r="D67" s="48" t="n"/>
      <c r="E67" s="48" t="n"/>
      <c r="F67" s="48" t="n"/>
      <c r="G67" s="48" t="n"/>
      <c r="H67" s="48" t="n"/>
      <c r="I67" s="48" t="n"/>
      <c r="J67" s="48" t="n"/>
      <c r="K67" s="48" t="n"/>
      <c r="L67" s="48" t="n"/>
    </row>
    <row r="68" ht="20" customHeight="1" s="67">
      <c r="B68" s="23" t="n"/>
      <c r="C68" s="23" t="n"/>
      <c r="D68" s="23" t="n"/>
      <c r="E68" s="23" t="n"/>
      <c r="F68" s="23" t="n"/>
      <c r="G68" s="23" t="n"/>
      <c r="H68" s="23" t="n"/>
      <c r="I68" s="23" t="n"/>
      <c r="J68" s="23" t="n"/>
      <c r="K68" s="23" t="n"/>
      <c r="L68" s="23" t="n"/>
    </row>
    <row r="69" ht="20" customHeight="1" s="67">
      <c r="B69" s="48" t="n"/>
      <c r="C69" s="48" t="n"/>
      <c r="D69" s="48" t="n"/>
      <c r="E69" s="48" t="n"/>
      <c r="F69" s="48" t="n"/>
      <c r="G69" s="48" t="n"/>
      <c r="H69" s="48" t="n"/>
      <c r="I69" s="48" t="n"/>
      <c r="J69" s="48" t="n"/>
      <c r="K69" s="48" t="n"/>
      <c r="L69" s="48" t="n"/>
    </row>
    <row r="70" ht="20" customHeight="1" s="67">
      <c r="B70" s="23" t="n"/>
      <c r="C70" s="23" t="n"/>
      <c r="D70" s="23" t="n"/>
      <c r="E70" s="23" t="n"/>
      <c r="F70" s="23" t="n"/>
      <c r="G70" s="23" t="n"/>
      <c r="H70" s="23" t="n"/>
      <c r="I70" s="23" t="n"/>
      <c r="J70" s="23" t="n"/>
      <c r="K70" s="23" t="n"/>
      <c r="L70" s="23" t="n"/>
    </row>
    <row r="71" ht="20" customHeight="1" s="67">
      <c r="B71" s="48" t="n"/>
      <c r="C71" s="48" t="n"/>
      <c r="D71" s="48" t="n"/>
      <c r="E71" s="48" t="n"/>
      <c r="F71" s="48" t="n"/>
      <c r="G71" s="48" t="n"/>
      <c r="H71" s="48" t="n"/>
      <c r="I71" s="48" t="n"/>
      <c r="J71" s="48" t="n"/>
      <c r="K71" s="48" t="n"/>
      <c r="L71" s="48" t="n"/>
    </row>
    <row r="72" ht="20" customHeight="1" s="67">
      <c r="B72" s="23" t="n"/>
      <c r="C72" s="23" t="n"/>
      <c r="D72" s="23" t="n"/>
      <c r="E72" s="23" t="n"/>
      <c r="F72" s="23" t="n"/>
      <c r="G72" s="23" t="n"/>
      <c r="H72" s="23" t="n"/>
      <c r="I72" s="23" t="n"/>
      <c r="J72" s="23" t="n"/>
      <c r="K72" s="23" t="n"/>
      <c r="L72" s="23" t="n"/>
    </row>
    <row r="73" ht="20" customHeight="1" s="67">
      <c r="B73" s="48" t="n"/>
      <c r="C73" s="48" t="n"/>
      <c r="D73" s="48" t="n"/>
      <c r="E73" s="48" t="n"/>
      <c r="F73" s="48" t="n"/>
      <c r="G73" s="48" t="n"/>
      <c r="H73" s="48" t="n"/>
      <c r="I73" s="48" t="n"/>
      <c r="J73" s="48" t="n"/>
      <c r="K73" s="48" t="n"/>
      <c r="L73" s="48" t="n"/>
    </row>
    <row r="74" ht="20" customHeight="1" s="67">
      <c r="B74" s="23" t="n"/>
      <c r="C74" s="23" t="n"/>
      <c r="D74" s="23" t="n"/>
      <c r="E74" s="23" t="n"/>
      <c r="F74" s="23" t="n"/>
      <c r="G74" s="23" t="n"/>
      <c r="H74" s="23" t="n"/>
      <c r="I74" s="23" t="n"/>
      <c r="J74" s="23" t="n"/>
      <c r="K74" s="23" t="n"/>
      <c r="L74" s="23" t="n"/>
    </row>
    <row r="75" ht="20" customHeight="1" s="67">
      <c r="B75" s="48" t="n"/>
      <c r="C75" s="48" t="n"/>
      <c r="D75" s="48" t="n"/>
      <c r="E75" s="48" t="n"/>
      <c r="F75" s="48" t="n"/>
      <c r="G75" s="48" t="n"/>
      <c r="H75" s="48" t="n"/>
      <c r="I75" s="48" t="n"/>
      <c r="J75" s="48" t="n"/>
      <c r="K75" s="48" t="n"/>
      <c r="L75" s="48" t="n"/>
    </row>
    <row r="76" ht="20" customHeight="1" s="67">
      <c r="B76" s="23" t="n"/>
      <c r="C76" s="23" t="n"/>
      <c r="D76" s="23" t="n"/>
      <c r="E76" s="23" t="n"/>
      <c r="F76" s="23" t="n"/>
      <c r="G76" s="23" t="n"/>
      <c r="H76" s="23" t="n"/>
      <c r="I76" s="23" t="n"/>
      <c r="J76" s="23" t="n"/>
      <c r="K76" s="23" t="n"/>
      <c r="L76" s="23" t="n"/>
    </row>
    <row r="77" ht="20" customHeight="1" s="67">
      <c r="B77" s="48" t="n"/>
      <c r="C77" s="48" t="n"/>
      <c r="D77" s="48" t="n"/>
      <c r="E77" s="48" t="n"/>
      <c r="F77" s="48" t="n"/>
      <c r="G77" s="48" t="n"/>
      <c r="H77" s="48" t="n"/>
      <c r="I77" s="48" t="n"/>
      <c r="J77" s="48" t="n"/>
      <c r="K77" s="48" t="n"/>
      <c r="L77" s="48" t="n"/>
    </row>
    <row r="78" ht="20" customHeight="1" s="67">
      <c r="B78" s="23" t="n"/>
      <c r="C78" s="23" t="n"/>
      <c r="D78" s="23" t="n"/>
      <c r="E78" s="23" t="n"/>
      <c r="F78" s="23" t="n"/>
      <c r="G78" s="23" t="n"/>
      <c r="H78" s="23" t="n"/>
      <c r="I78" s="23" t="n"/>
      <c r="J78" s="23" t="n"/>
      <c r="K78" s="23" t="n"/>
      <c r="L78" s="23" t="n"/>
    </row>
    <row r="79" ht="20" customHeight="1" s="67">
      <c r="B79" s="48" t="n"/>
      <c r="C79" s="48" t="n"/>
      <c r="D79" s="48" t="n"/>
      <c r="E79" s="48" t="n"/>
      <c r="F79" s="48" t="n"/>
      <c r="G79" s="48" t="n"/>
      <c r="H79" s="48" t="n"/>
      <c r="I79" s="48" t="n"/>
      <c r="J79" s="48" t="n"/>
      <c r="K79" s="48" t="n"/>
      <c r="L79" s="48" t="n"/>
    </row>
    <row r="80" ht="20" customHeight="1" s="67">
      <c r="B80" s="23" t="n"/>
      <c r="C80" s="23" t="n"/>
      <c r="D80" s="23" t="n"/>
      <c r="E80" s="23" t="n"/>
      <c r="F80" s="23" t="n"/>
      <c r="G80" s="23" t="n"/>
      <c r="H80" s="23" t="n"/>
      <c r="I80" s="23" t="n"/>
      <c r="J80" s="23" t="n"/>
      <c r="K80" s="23" t="n"/>
      <c r="L80" s="23" t="n"/>
    </row>
    <row r="81" ht="20" customHeight="1" s="67">
      <c r="B81" s="48" t="n"/>
      <c r="C81" s="48" t="n"/>
      <c r="D81" s="48" t="n"/>
      <c r="E81" s="48" t="n"/>
      <c r="F81" s="48" t="n"/>
      <c r="G81" s="48" t="n"/>
      <c r="H81" s="48" t="n"/>
      <c r="I81" s="48" t="n"/>
      <c r="J81" s="48" t="n"/>
      <c r="K81" s="48" t="n"/>
      <c r="L81" s="48" t="n"/>
    </row>
    <row r="82" ht="20" customHeight="1" s="67">
      <c r="B82" s="23" t="n"/>
      <c r="C82" s="23" t="n"/>
      <c r="D82" s="23" t="n"/>
      <c r="E82" s="23" t="n"/>
      <c r="F82" s="23" t="n"/>
      <c r="G82" s="23" t="n"/>
      <c r="H82" s="23" t="n"/>
      <c r="I82" s="23" t="n"/>
      <c r="J82" s="23" t="n"/>
      <c r="K82" s="23" t="n"/>
      <c r="L82" s="23" t="n"/>
    </row>
    <row r="83" ht="20" customHeight="1" s="67">
      <c r="B83" s="48" t="n"/>
      <c r="C83" s="48" t="n"/>
      <c r="D83" s="48" t="n"/>
      <c r="E83" s="48" t="n"/>
      <c r="F83" s="48" t="n"/>
      <c r="G83" s="48" t="n"/>
      <c r="H83" s="48" t="n"/>
      <c r="I83" s="48" t="n"/>
      <c r="J83" s="48" t="n"/>
      <c r="K83" s="48" t="n"/>
      <c r="L83" s="48" t="n"/>
    </row>
    <row r="84" ht="20" customHeight="1" s="67">
      <c r="B84" s="23" t="n"/>
      <c r="C84" s="23" t="n"/>
      <c r="D84" s="23" t="n"/>
      <c r="E84" s="23" t="n"/>
      <c r="F84" s="23" t="n"/>
      <c r="G84" s="23" t="n"/>
      <c r="H84" s="23" t="n"/>
      <c r="I84" s="23" t="n"/>
      <c r="J84" s="23" t="n"/>
      <c r="K84" s="23" t="n"/>
      <c r="L84" s="23" t="n"/>
    </row>
    <row r="85" ht="20" customHeight="1" s="67">
      <c r="B85" s="48" t="n"/>
      <c r="C85" s="48" t="n"/>
      <c r="D85" s="48" t="n"/>
      <c r="E85" s="48" t="n"/>
      <c r="F85" s="48" t="n"/>
      <c r="G85" s="48" t="n"/>
      <c r="H85" s="48" t="n"/>
      <c r="I85" s="48" t="n"/>
      <c r="J85" s="48" t="n"/>
      <c r="K85" s="48" t="n"/>
      <c r="L85" s="48" t="n"/>
    </row>
    <row r="86" ht="20" customHeight="1" s="67">
      <c r="B86" s="23" t="n"/>
      <c r="C86" s="23" t="n"/>
      <c r="D86" s="23" t="n"/>
      <c r="E86" s="23" t="n"/>
      <c r="F86" s="23" t="n"/>
      <c r="G86" s="23" t="n"/>
      <c r="H86" s="23" t="n"/>
      <c r="I86" s="23" t="n"/>
      <c r="J86" s="23" t="n"/>
      <c r="K86" s="23" t="n"/>
      <c r="L86" s="23" t="n"/>
    </row>
    <row r="87" ht="20" customHeight="1" s="67">
      <c r="B87" s="48" t="n"/>
      <c r="C87" s="48" t="n"/>
      <c r="D87" s="48" t="n"/>
      <c r="E87" s="48" t="n"/>
      <c r="F87" s="48" t="n"/>
      <c r="G87" s="48" t="n"/>
      <c r="H87" s="48" t="n"/>
      <c r="I87" s="48" t="n"/>
      <c r="J87" s="48" t="n"/>
      <c r="K87" s="48" t="n"/>
      <c r="L87" s="48" t="n"/>
    </row>
    <row r="88" ht="20" customHeight="1" s="67">
      <c r="B88" s="23" t="n"/>
      <c r="C88" s="23" t="n"/>
      <c r="D88" s="23" t="n"/>
      <c r="E88" s="23" t="n"/>
      <c r="F88" s="23" t="n"/>
      <c r="G88" s="23" t="n"/>
      <c r="H88" s="23" t="n"/>
      <c r="I88" s="23" t="n"/>
      <c r="J88" s="23" t="n"/>
      <c r="K88" s="23" t="n"/>
      <c r="L88" s="23" t="n"/>
    </row>
    <row r="89" ht="20" customHeight="1" s="67">
      <c r="B89" s="48" t="n"/>
      <c r="C89" s="48" t="n"/>
      <c r="D89" s="48" t="n"/>
      <c r="E89" s="48" t="n"/>
      <c r="F89" s="48" t="n"/>
      <c r="G89" s="48" t="n"/>
      <c r="H89" s="48" t="n"/>
      <c r="I89" s="48" t="n"/>
      <c r="J89" s="48" t="n"/>
      <c r="K89" s="48" t="n"/>
      <c r="L89" s="48" t="n"/>
    </row>
    <row r="90" ht="20" customHeight="1" s="67">
      <c r="B90" s="23" t="n"/>
      <c r="C90" s="23" t="n"/>
      <c r="D90" s="23" t="n"/>
      <c r="E90" s="23" t="n"/>
      <c r="F90" s="23" t="n"/>
      <c r="G90" s="23" t="n"/>
      <c r="H90" s="23" t="n"/>
      <c r="I90" s="23" t="n"/>
      <c r="J90" s="23" t="n"/>
      <c r="K90" s="23" t="n"/>
      <c r="L90" s="23" t="n"/>
    </row>
    <row r="91" ht="20" customHeight="1" s="67">
      <c r="B91" s="48" t="n"/>
      <c r="C91" s="48" t="n"/>
      <c r="D91" s="48" t="n"/>
      <c r="E91" s="48" t="n"/>
      <c r="F91" s="48" t="n"/>
      <c r="G91" s="48" t="n"/>
      <c r="H91" s="48" t="n"/>
      <c r="I91" s="48" t="n"/>
      <c r="J91" s="48" t="n"/>
      <c r="K91" s="48" t="n"/>
      <c r="L91" s="48" t="n"/>
    </row>
    <row r="92" ht="20" customHeight="1" s="67">
      <c r="B92" s="23" t="n"/>
      <c r="C92" s="23" t="n"/>
      <c r="D92" s="23" t="n"/>
      <c r="E92" s="23" t="n"/>
      <c r="F92" s="23" t="n"/>
      <c r="G92" s="23" t="n"/>
      <c r="H92" s="23" t="n"/>
      <c r="I92" s="23" t="n"/>
      <c r="J92" s="23" t="n"/>
      <c r="K92" s="23" t="n"/>
      <c r="L92" s="23" t="n"/>
    </row>
    <row r="93" ht="20" customHeight="1" s="67">
      <c r="B93" s="48" t="n"/>
      <c r="C93" s="48" t="n"/>
      <c r="D93" s="48" t="n"/>
      <c r="E93" s="48" t="n"/>
      <c r="F93" s="48" t="n"/>
      <c r="G93" s="48" t="n"/>
      <c r="H93" s="48" t="n"/>
      <c r="I93" s="48" t="n"/>
      <c r="J93" s="48" t="n"/>
      <c r="K93" s="48" t="n"/>
      <c r="L93" s="48" t="n"/>
    </row>
    <row r="94" ht="20" customHeight="1" s="67">
      <c r="B94" s="23" t="n"/>
      <c r="C94" s="23" t="n"/>
      <c r="D94" s="23" t="n"/>
      <c r="E94" s="23" t="n"/>
      <c r="F94" s="23" t="n"/>
      <c r="G94" s="23" t="n"/>
      <c r="H94" s="23" t="n"/>
      <c r="I94" s="23" t="n"/>
      <c r="J94" s="23" t="n"/>
      <c r="K94" s="23" t="n"/>
      <c r="L94" s="23" t="n"/>
    </row>
    <row r="95" ht="20" customHeight="1" s="67">
      <c r="B95" s="48" t="n"/>
      <c r="C95" s="48" t="n"/>
      <c r="D95" s="48" t="n"/>
      <c r="E95" s="48" t="n"/>
      <c r="F95" s="48" t="n"/>
      <c r="G95" s="48" t="n"/>
      <c r="H95" s="48" t="n"/>
      <c r="I95" s="48" t="n"/>
      <c r="J95" s="48" t="n"/>
      <c r="K95" s="48" t="n"/>
      <c r="L95" s="48" t="n"/>
    </row>
    <row r="96" ht="20" customHeight="1" s="67">
      <c r="B96" s="23" t="n"/>
      <c r="C96" s="23" t="n"/>
      <c r="D96" s="23" t="n"/>
      <c r="E96" s="23" t="n"/>
      <c r="F96" s="23" t="n"/>
      <c r="G96" s="23" t="n"/>
      <c r="H96" s="23" t="n"/>
      <c r="I96" s="23" t="n"/>
      <c r="J96" s="23" t="n"/>
      <c r="K96" s="23" t="n"/>
      <c r="L96" s="23" t="n"/>
    </row>
    <row r="97" ht="20" customHeight="1" s="67">
      <c r="B97" s="48" t="n"/>
      <c r="C97" s="48" t="n"/>
      <c r="D97" s="48" t="n"/>
      <c r="E97" s="48" t="n"/>
      <c r="F97" s="48" t="n"/>
      <c r="G97" s="48" t="n"/>
      <c r="H97" s="48" t="n"/>
      <c r="I97" s="48" t="n"/>
      <c r="J97" s="48" t="n"/>
      <c r="K97" s="48" t="n"/>
      <c r="L97" s="48" t="n"/>
    </row>
    <row r="98" ht="20" customHeight="1" s="67">
      <c r="B98" s="23" t="n"/>
      <c r="C98" s="23" t="n"/>
      <c r="D98" s="23" t="n"/>
      <c r="E98" s="23" t="n"/>
      <c r="F98" s="23" t="n"/>
      <c r="G98" s="23" t="n"/>
      <c r="H98" s="23" t="n"/>
      <c r="I98" s="23" t="n"/>
      <c r="J98" s="23" t="n"/>
      <c r="K98" s="23" t="n"/>
      <c r="L98" s="23" t="n"/>
    </row>
    <row r="99" ht="20" customHeight="1" s="67">
      <c r="B99" s="48" t="n"/>
      <c r="C99" s="48" t="n"/>
      <c r="D99" s="48" t="n"/>
      <c r="E99" s="48" t="n"/>
      <c r="F99" s="48" t="n"/>
      <c r="G99" s="48" t="n"/>
      <c r="H99" s="48" t="n"/>
      <c r="I99" s="48" t="n"/>
      <c r="J99" s="48" t="n"/>
      <c r="K99" s="48" t="n"/>
      <c r="L99" s="48" t="n"/>
    </row>
    <row r="100" ht="20" customHeight="1" s="67">
      <c r="B100" s="23" t="n"/>
      <c r="C100" s="23" t="n"/>
      <c r="D100" s="23" t="n"/>
      <c r="E100" s="23" t="n"/>
      <c r="F100" s="23" t="n"/>
      <c r="G100" s="23" t="n"/>
      <c r="H100" s="23" t="n"/>
      <c r="I100" s="23" t="n"/>
      <c r="J100" s="23" t="n"/>
      <c r="K100" s="23" t="n"/>
      <c r="L100" s="23" t="n"/>
    </row>
    <row r="101" ht="20" customHeight="1" s="67">
      <c r="B101" s="48" t="n"/>
      <c r="C101" s="48" t="n"/>
      <c r="D101" s="48" t="n"/>
      <c r="E101" s="48" t="n"/>
      <c r="F101" s="48" t="n"/>
      <c r="G101" s="48" t="n"/>
      <c r="H101" s="48" t="n"/>
      <c r="I101" s="48" t="n"/>
      <c r="J101" s="48" t="n"/>
      <c r="K101" s="48" t="n"/>
      <c r="L101" s="48" t="n"/>
    </row>
    <row r="102" ht="20" customHeight="1" s="67">
      <c r="B102" s="23" t="n"/>
      <c r="C102" s="23" t="n"/>
      <c r="D102" s="23" t="n"/>
      <c r="E102" s="23" t="n"/>
      <c r="F102" s="23" t="n"/>
      <c r="G102" s="23" t="n"/>
      <c r="H102" s="23" t="n"/>
      <c r="I102" s="23" t="n"/>
      <c r="J102" s="23" t="n"/>
      <c r="K102" s="23" t="n"/>
      <c r="L102" s="23" t="n"/>
    </row>
    <row r="103" ht="20" customHeight="1" s="67">
      <c r="B103" s="48" t="n"/>
      <c r="C103" s="48" t="n"/>
      <c r="D103" s="48" t="n"/>
      <c r="E103" s="48" t="n"/>
      <c r="F103" s="48" t="n"/>
      <c r="G103" s="48" t="n"/>
      <c r="H103" s="48" t="n"/>
      <c r="I103" s="48" t="n"/>
      <c r="J103" s="48" t="n"/>
      <c r="K103" s="48" t="n"/>
      <c r="L103" s="48" t="n"/>
    </row>
    <row r="104" ht="20" customHeight="1" s="67">
      <c r="B104" s="23" t="n"/>
      <c r="C104" s="23" t="n"/>
      <c r="D104" s="23" t="n"/>
      <c r="E104" s="23" t="n"/>
      <c r="F104" s="23" t="n"/>
      <c r="G104" s="23" t="n"/>
      <c r="H104" s="23" t="n"/>
      <c r="I104" s="23" t="n"/>
      <c r="J104" s="23" t="n"/>
      <c r="K104" s="23" t="n"/>
      <c r="L104" s="23" t="n"/>
    </row>
    <row r="105" ht="20" customHeight="1" s="67">
      <c r="B105" s="48" t="n"/>
      <c r="C105" s="48" t="n"/>
      <c r="D105" s="48" t="n"/>
      <c r="E105" s="48" t="n"/>
      <c r="F105" s="48" t="n"/>
      <c r="G105" s="48" t="n"/>
      <c r="H105" s="48" t="n"/>
      <c r="I105" s="48" t="n"/>
      <c r="J105" s="48" t="n"/>
      <c r="K105" s="48" t="n"/>
      <c r="L105" s="48" t="n"/>
    </row>
  </sheetData>
  <mergeCells count="5">
    <mergeCell ref="B2:C2"/>
    <mergeCell ref="H2:I2"/>
    <mergeCell ref="B1:K1"/>
    <mergeCell ref="B4:K4"/>
    <mergeCell ref="E2:F2"/>
  </mergeCells>
  <conditionalFormatting sqref="F6:F200">
    <cfRule type="cellIs" priority="1" operator="equal" dxfId="0">
      <formula>"Not Patched"</formula>
    </cfRule>
    <cfRule type="cellIs" priority="2" operator="equal" dxfId="14">
      <formula>"Patched"</formula>
    </cfRule>
  </conditionalFormatting>
  <conditionalFormatting sqref="G6:G200">
    <cfRule type="cellIs" priority="3" operator="equal" dxfId="0">
      <formula>"Non-Compliant"</formula>
    </cfRule>
    <cfRule type="cellIs" priority="4" operator="equal" dxfId="14">
      <formula>"Compliant"</formula>
    </cfRule>
  </conditionalFormatting>
  <conditionalFormatting sqref="H6:H200">
    <cfRule type="cellIs" priority="5" operator="equal" dxfId="16">
      <formula>"Inactive"</formula>
    </cfRule>
    <cfRule type="cellIs" priority="6" operator="equal" dxfId="13">
      <formula>"Error"</formula>
    </cfRule>
  </conditionalFormatting>
  <dataValidations count="4">
    <dataValidation sqref="F6:F1000" showDropDown="0" showInputMessage="0" showErrorMessage="0" allowBlank="0" type="list">
      <formula1>"Patched,Not Patched,Pending Restart,Excluded"</formula1>
    </dataValidation>
    <dataValidation sqref="G6:G1000" showDropDown="0" showInputMessage="0" showErrorMessage="0" allowBlank="0" type="list">
      <formula1>"Compliant,Non-Compliant,Partially Compliant"</formula1>
    </dataValidation>
    <dataValidation sqref="H6:H1000" showDropDown="0" showInputMessage="0" showErrorMessage="0" allowBlank="0" type="list">
      <formula1>"Active,Inactive,Not Installed,Error"</formula1>
    </dataValidation>
    <dataValidation sqref="I6:I1000" showDropDown="0" showInputMessage="0" showErrorMessage="0" allowBlank="0" type="list">
      <formula1>"Active,Inactive,Not Installed,Outdated"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1:L105"/>
  <sheetViews>
    <sheetView showGridLines="1" workbookViewId="0">
      <selection activeCell="A1" sqref="A1"/>
    </sheetView>
  </sheetViews>
  <sheetFormatPr baseColWidth="10" defaultColWidth="8.83203125" defaultRowHeight="15"/>
  <cols>
    <col width="3" customWidth="1" style="67" min="1" max="1"/>
    <col width="12" customWidth="1" style="67" min="2" max="2"/>
    <col width="22" customWidth="1" style="67" min="3" max="3"/>
    <col width="18" customWidth="1" style="67" min="4" max="4"/>
    <col width="12" customWidth="1" style="67" min="5" max="5"/>
    <col width="15" customWidth="1" style="67" min="6" max="6"/>
    <col width="18" customWidth="1" style="67" min="7" max="7"/>
    <col width="12" customWidth="1" style="67" min="8" max="8"/>
    <col width="10" customWidth="1" style="67" min="9" max="9"/>
    <col width="15" customWidth="1" style="67" min="10" max="11"/>
    <col width="8.1640625" customWidth="1" style="67" min="12" max="12"/>
  </cols>
  <sheetData>
    <row r="1" ht="38" customHeight="1" s="67">
      <c r="B1" s="114" t="inlineStr">
        <is>
          <t>SECURITY OPERATIONS CENTER (SOC) DASHBOARD</t>
        </is>
      </c>
    </row>
    <row r="2" ht="30" customHeight="1" s="67">
      <c r="B2" s="112">
        <f>COUNTA(C5:C1000)</f>
        <v/>
      </c>
      <c r="D2" t="inlineStr">
        <is>
          <t>Total Alerts</t>
        </is>
      </c>
      <c r="E2" s="105">
        <f>COUNTIF(F5:F1000,"Open")+COUNTIF(F5:F1000,"Investigating")</f>
        <v/>
      </c>
      <c r="G2" t="inlineStr">
        <is>
          <t>Active Alerts</t>
        </is>
      </c>
      <c r="H2" s="113">
        <f>IFERROR(AVERAGEIF(F5:F1000,"Closed",I5:I1000),0)</f>
        <v/>
      </c>
      <c r="J2" t="inlineStr">
        <is>
          <t>Avg MTTR (hrs)</t>
        </is>
      </c>
    </row>
    <row r="3" ht="22" customHeight="1" s="67">
      <c r="B3">
        <f>COUNTIF(K5:K1000,"True Positive")</f>
        <v/>
      </c>
      <c r="C3" t="inlineStr">
        <is>
          <t>True Positives</t>
        </is>
      </c>
      <c r="D3">
        <f>COUNTIF(K5:K1000,"False Positive")</f>
        <v/>
      </c>
      <c r="E3" t="inlineStr">
        <is>
          <t>False Positives</t>
        </is>
      </c>
      <c r="F3" s="46">
        <f>IFERROR(COUNTIF(K5:K1000,"True Positive")/COUNTA(K5:K1000)*100,0)</f>
        <v/>
      </c>
      <c r="G3" t="inlineStr">
        <is>
          <t>TP Rate %</t>
        </is>
      </c>
      <c r="H3">
        <f>COUNTIF(E5:E1000,"Critical")</f>
        <v/>
      </c>
      <c r="I3" t="inlineStr">
        <is>
          <t>Critical Alerts</t>
        </is>
      </c>
    </row>
    <row r="4" ht="22" customHeight="1" s="67">
      <c r="B4" s="115" t="inlineStr">
        <is>
          <t>SECURITY ALERT INVESTIGATION LOG</t>
        </is>
      </c>
    </row>
    <row r="5" ht="30" customHeight="1" s="67">
      <c r="B5" s="40" t="inlineStr">
        <is>
          <t>Alert ID</t>
        </is>
      </c>
      <c r="C5" s="40" t="inlineStr">
        <is>
          <t>Alert Title</t>
        </is>
      </c>
      <c r="D5" s="40" t="inlineStr">
        <is>
          <t>MITRE ATT&amp;CK Tactic/Technique</t>
        </is>
      </c>
      <c r="E5" s="40" t="inlineStr">
        <is>
          <t>Severity</t>
        </is>
      </c>
      <c r="F5" s="40" t="inlineStr">
        <is>
          <t>Status</t>
        </is>
      </c>
      <c r="G5" s="40" t="inlineStr">
        <is>
          <t>SIEM Rule ID</t>
        </is>
      </c>
      <c r="H5" s="40" t="inlineStr">
        <is>
          <t>Analyst Assigned</t>
        </is>
      </c>
      <c r="I5" s="40" t="inlineStr">
        <is>
          <t>MTTD (min)</t>
        </is>
      </c>
      <c r="J5" s="40" t="inlineStr">
        <is>
          <t>MTTR (hrs)</t>
        </is>
      </c>
      <c r="K5" s="40" t="inlineStr">
        <is>
          <t>Affected Asset</t>
        </is>
      </c>
      <c r="L5" s="40" t="inlineStr">
        <is>
          <t>Disposition/Outcome</t>
        </is>
      </c>
    </row>
    <row r="6" ht="20" customHeight="1" s="67">
      <c r="B6" s="49">
        <f>IF(C6="","",TEXT(ROW()-5,"ALT-0000"))</f>
        <v/>
      </c>
      <c r="C6" s="23" t="inlineStr">
        <is>
          <t>Lateral Movement Detected via RDP</t>
        </is>
      </c>
      <c r="D6" s="23" t="inlineStr">
        <is>
          <t>T1021.001 - Remote Desktop Protocol</t>
        </is>
      </c>
      <c r="E6" s="23" t="inlineStr">
        <is>
          <t>High</t>
        </is>
      </c>
      <c r="F6" s="23" t="inlineStr">
        <is>
          <t>Closed</t>
        </is>
      </c>
      <c r="G6" s="23" t="inlineStr">
        <is>
          <t>SIEM-LM-001</t>
        </is>
      </c>
      <c r="H6" s="23" t="inlineStr">
        <is>
          <t>Ana Garcia</t>
        </is>
      </c>
      <c r="I6" s="23" t="n">
        <v>5</v>
      </c>
      <c r="J6" s="23" t="n">
        <v>2.5</v>
      </c>
      <c r="K6" s="23" t="inlineStr">
        <is>
          <t>PC-FIN-002</t>
        </is>
      </c>
      <c r="L6" s="23" t="inlineStr">
        <is>
          <t>True Positive</t>
        </is>
      </c>
    </row>
    <row r="7" ht="20" customHeight="1" s="67">
      <c r="B7" s="49">
        <f>IF(C7="","",TEXT(ROW()-5,"ALT-0000"))</f>
        <v/>
      </c>
      <c r="C7" s="41" t="inlineStr">
        <is>
          <t>Suspicious PowerShell with Encoded Command</t>
        </is>
      </c>
      <c r="D7" s="41" t="inlineStr">
        <is>
          <t>T1059.001 - PowerShell</t>
        </is>
      </c>
      <c r="E7" s="41" t="inlineStr">
        <is>
          <t>Critical</t>
        </is>
      </c>
      <c r="F7" s="41" t="inlineStr">
        <is>
          <t>Investigating</t>
        </is>
      </c>
      <c r="G7" s="41" t="inlineStr">
        <is>
          <t>SIEM-PS-001</t>
        </is>
      </c>
      <c r="H7" s="41" t="inlineStr">
        <is>
          <t>James Liu</t>
        </is>
      </c>
      <c r="I7" s="41" t="n">
        <v>2</v>
      </c>
      <c r="J7" s="41" t="n"/>
      <c r="K7" s="41" t="inlineStr">
        <is>
          <t>SRV-DB-01</t>
        </is>
      </c>
      <c r="L7" s="41" t="inlineStr">
        <is>
          <t>Escalated</t>
        </is>
      </c>
    </row>
    <row r="8" ht="20" customHeight="1" s="67">
      <c r="B8" s="49">
        <f>IF(C8="","",TEXT(ROW()-5,"ALT-0000"))</f>
        <v/>
      </c>
      <c r="C8" s="23" t="inlineStr">
        <is>
          <t>Unusual Outbound Traffic Volume (&gt;1GB)</t>
        </is>
      </c>
      <c r="D8" s="23" t="inlineStr">
        <is>
          <t>T1571 - Non-Standard Port</t>
        </is>
      </c>
      <c r="E8" s="23" t="inlineStr">
        <is>
          <t>Medium</t>
        </is>
      </c>
      <c r="F8" s="23" t="inlineStr">
        <is>
          <t>Closed</t>
        </is>
      </c>
      <c r="G8" s="23" t="inlineStr">
        <is>
          <t>SIEM-NET-003</t>
        </is>
      </c>
      <c r="H8" s="23" t="inlineStr">
        <is>
          <t>Maria Santos</t>
        </is>
      </c>
      <c r="I8" s="23" t="n">
        <v>10</v>
      </c>
      <c r="J8" s="23" t="n">
        <v>0.5</v>
      </c>
      <c r="K8" s="23" t="inlineStr">
        <is>
          <t>RTR-01</t>
        </is>
      </c>
      <c r="L8" s="23" t="inlineStr">
        <is>
          <t>False Positive</t>
        </is>
      </c>
    </row>
    <row r="9" ht="20" customHeight="1" s="67">
      <c r="B9" s="49">
        <f>IF(C9="","",TEXT(ROW()-5,"ALT-0000"))</f>
        <v/>
      </c>
      <c r="C9" s="41" t="inlineStr">
        <is>
          <t>Admin Account Failed Auth Spike</t>
        </is>
      </c>
      <c r="D9" s="41" t="inlineStr">
        <is>
          <t>T1110.003 - Password Spraying</t>
        </is>
      </c>
      <c r="E9" s="41" t="inlineStr">
        <is>
          <t>High</t>
        </is>
      </c>
      <c r="F9" s="41" t="inlineStr">
        <is>
          <t>Open</t>
        </is>
      </c>
      <c r="G9" s="41" t="inlineStr">
        <is>
          <t>SIEM-AUTH-002</t>
        </is>
      </c>
      <c r="H9" s="41" t="inlineStr">
        <is>
          <t>Ana Garcia</t>
        </is>
      </c>
      <c r="I9" s="41" t="n">
        <v>3</v>
      </c>
      <c r="J9" s="41" t="n"/>
      <c r="K9" s="41" t="inlineStr">
        <is>
          <t>AD-DC-01</t>
        </is>
      </c>
      <c r="L9" s="41" t="inlineStr">
        <is>
          <t>True Positive</t>
        </is>
      </c>
    </row>
    <row r="10" ht="20" customHeight="1" s="67">
      <c r="B10" s="49">
        <f>IF(C10="","",TEXT(ROW()-5,"ALT-0000"))</f>
        <v/>
      </c>
      <c r="C10" s="23" t="inlineStr">
        <is>
          <t>Known Malware Hash Detected on Endpoint</t>
        </is>
      </c>
      <c r="D10" s="23" t="inlineStr">
        <is>
          <t>T1204.002 - Malicious File Execution</t>
        </is>
      </c>
      <c r="E10" s="23" t="inlineStr">
        <is>
          <t>Critical</t>
        </is>
      </c>
      <c r="F10" s="23" t="inlineStr">
        <is>
          <t>Closed</t>
        </is>
      </c>
      <c r="G10" s="23" t="inlineStr">
        <is>
          <t>SIEM-MAL-001</t>
        </is>
      </c>
      <c r="H10" s="23" t="inlineStr">
        <is>
          <t>David Kim</t>
        </is>
      </c>
      <c r="I10" s="23" t="n">
        <v>1</v>
      </c>
      <c r="J10" s="23" t="n">
        <v>4</v>
      </c>
      <c r="K10" s="23" t="inlineStr">
        <is>
          <t>PC-HR-005</t>
        </is>
      </c>
      <c r="L10" s="23" t="inlineStr">
        <is>
          <t>True Positive</t>
        </is>
      </c>
    </row>
    <row r="11" ht="20" customHeight="1" s="67">
      <c r="B11" s="49">
        <f>IF(C11="","",TEXT(ROW()-5,"ALT-0000"))</f>
        <v/>
      </c>
      <c r="C11" s="41" t="inlineStr">
        <is>
          <t>Suspected Data Exfiltration via HTTP POST</t>
        </is>
      </c>
      <c r="D11" s="41" t="inlineStr">
        <is>
          <t>T1048.002 - Exfiltration over Web</t>
        </is>
      </c>
      <c r="E11" s="41" t="inlineStr">
        <is>
          <t>Critical</t>
        </is>
      </c>
      <c r="F11" s="41" t="inlineStr">
        <is>
          <t>Investigating</t>
        </is>
      </c>
      <c r="G11" s="41" t="inlineStr">
        <is>
          <t>SIEM-EXF-001</t>
        </is>
      </c>
      <c r="H11" s="41" t="inlineStr">
        <is>
          <t>James Liu</t>
        </is>
      </c>
      <c r="I11" s="41" t="n">
        <v>8</v>
      </c>
      <c r="J11" s="41" t="n"/>
      <c r="K11" s="41" t="inlineStr">
        <is>
          <t>DB-03</t>
        </is>
      </c>
      <c r="L11" s="41" t="inlineStr">
        <is>
          <t>Escalated</t>
        </is>
      </c>
    </row>
    <row r="12" ht="20" customHeight="1" s="67">
      <c r="B12" s="49">
        <f>IF(C12="","",TEXT(ROW()-5,"ALT-0000"))</f>
        <v/>
      </c>
      <c r="C12" s="23" t="inlineStr">
        <is>
          <t>C2 Beacon Communication Pattern Detected</t>
        </is>
      </c>
      <c r="D12" s="23" t="inlineStr">
        <is>
          <t>T1071.001 - Web Protocols</t>
        </is>
      </c>
      <c r="E12" s="23" t="inlineStr">
        <is>
          <t>High</t>
        </is>
      </c>
      <c r="F12" s="23" t="inlineStr">
        <is>
          <t>Closed</t>
        </is>
      </c>
      <c r="G12" s="23" t="inlineStr">
        <is>
          <t>SIEM-C2-002</t>
        </is>
      </c>
      <c r="H12" s="23" t="inlineStr">
        <is>
          <t>Maria Santos</t>
        </is>
      </c>
      <c r="I12" s="23" t="n">
        <v>15</v>
      </c>
      <c r="J12" s="23" t="n">
        <v>1</v>
      </c>
      <c r="K12" s="23" t="inlineStr">
        <is>
          <t>PC-MKTG-001</t>
        </is>
      </c>
      <c r="L12" s="23" t="inlineStr">
        <is>
          <t>True Positive</t>
        </is>
      </c>
    </row>
    <row r="13" ht="20" customHeight="1" s="67">
      <c r="B13" s="49">
        <f>IF(C13="","",TEXT(ROW()-5,"ALT-0000"))</f>
        <v/>
      </c>
      <c r="C13" s="41" t="inlineStr">
        <is>
          <t>Kerberoasting Attempt Detected</t>
        </is>
      </c>
      <c r="D13" s="41" t="inlineStr">
        <is>
          <t>T1558.003 - Kerberoasting</t>
        </is>
      </c>
      <c r="E13" s="41" t="inlineStr">
        <is>
          <t>High</t>
        </is>
      </c>
      <c r="F13" s="41" t="inlineStr">
        <is>
          <t>Closed</t>
        </is>
      </c>
      <c r="G13" s="41" t="inlineStr">
        <is>
          <t>SIEM-KRB-001</t>
        </is>
      </c>
      <c r="H13" s="41" t="inlineStr">
        <is>
          <t>David Kim</t>
        </is>
      </c>
      <c r="I13" s="41" t="n">
        <v>3</v>
      </c>
      <c r="J13" s="41" t="n">
        <v>1.5</v>
      </c>
      <c r="K13" s="41" t="inlineStr">
        <is>
          <t>AD-DC-01</t>
        </is>
      </c>
      <c r="L13" s="41" t="inlineStr">
        <is>
          <t>True Positive</t>
        </is>
      </c>
    </row>
    <row r="14" ht="20" customHeight="1" s="67">
      <c r="B14" s="49">
        <f>IF(C14="","",TEXT(ROW()-5,"ALT-0000"))</f>
        <v/>
      </c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</row>
    <row r="15" ht="20" customHeight="1" s="67">
      <c r="B15" s="49">
        <f>IF(C15="","",TEXT(ROW()-5,"ALT-0000"))</f>
        <v/>
      </c>
      <c r="C15" s="41" t="n"/>
      <c r="D15" s="41" t="n"/>
      <c r="E15" s="41" t="n"/>
      <c r="F15" s="41" t="n"/>
      <c r="G15" s="41" t="n"/>
      <c r="H15" s="41" t="n"/>
      <c r="I15" s="41" t="n"/>
      <c r="J15" s="41" t="n"/>
      <c r="K15" s="41" t="n"/>
      <c r="L15" s="41" t="n"/>
    </row>
    <row r="16" ht="20" customHeight="1" s="67">
      <c r="B16" s="49">
        <f>IF(C16="","",TEXT(ROW()-5,"ALT-0000"))</f>
        <v/>
      </c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</row>
    <row r="17" ht="20" customHeight="1" s="67">
      <c r="B17" s="49">
        <f>IF(C17="","",TEXT(ROW()-5,"ALT-0000"))</f>
        <v/>
      </c>
      <c r="C17" s="41" t="n"/>
      <c r="D17" s="41" t="n"/>
      <c r="E17" s="41" t="n"/>
      <c r="F17" s="41" t="n"/>
      <c r="G17" s="41" t="n"/>
      <c r="H17" s="41" t="n"/>
      <c r="I17" s="41" t="n"/>
      <c r="J17" s="41" t="n"/>
      <c r="K17" s="41" t="n"/>
      <c r="L17" s="41" t="n"/>
    </row>
    <row r="18" ht="20" customHeight="1" s="67">
      <c r="B18" s="49">
        <f>IF(C18="","",TEXT(ROW()-5,"ALT-0000"))</f>
        <v/>
      </c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</row>
    <row r="19" ht="20" customHeight="1" s="67">
      <c r="B19" s="49">
        <f>IF(C19="","",TEXT(ROW()-5,"ALT-0000"))</f>
        <v/>
      </c>
      <c r="C19" s="41" t="n"/>
      <c r="D19" s="41" t="n"/>
      <c r="E19" s="41" t="n"/>
      <c r="F19" s="41" t="n"/>
      <c r="G19" s="41" t="n"/>
      <c r="H19" s="41" t="n"/>
      <c r="I19" s="41" t="n"/>
      <c r="J19" s="41" t="n"/>
      <c r="K19" s="41" t="n"/>
      <c r="L19" s="41" t="n"/>
    </row>
    <row r="20" ht="20" customHeight="1" s="67">
      <c r="B20" s="49">
        <f>IF(C20="","",TEXT(ROW()-5,"ALT-0000"))</f>
        <v/>
      </c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</row>
    <row r="21" ht="20" customHeight="1" s="67">
      <c r="B21" s="49">
        <f>IF(C21="","",TEXT(ROW()-5,"ALT-0000"))</f>
        <v/>
      </c>
      <c r="C21" s="41" t="n"/>
      <c r="D21" s="41" t="n"/>
      <c r="E21" s="41" t="n"/>
      <c r="F21" s="41" t="n"/>
      <c r="G21" s="41" t="n"/>
      <c r="H21" s="41" t="n"/>
      <c r="I21" s="41" t="n"/>
      <c r="J21" s="41" t="n"/>
      <c r="K21" s="41" t="n"/>
      <c r="L21" s="41" t="n"/>
    </row>
    <row r="22" ht="20" customHeight="1" s="67">
      <c r="B22" s="49">
        <f>IF(C22="","",TEXT(ROW()-5,"ALT-0000"))</f>
        <v/>
      </c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</row>
    <row r="23" ht="20" customHeight="1" s="67">
      <c r="B23" s="49">
        <f>IF(C23="","",TEXT(ROW()-5,"ALT-0000"))</f>
        <v/>
      </c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</row>
    <row r="24" ht="20" customHeight="1" s="67">
      <c r="B24" s="49">
        <f>IF(C24="","",TEXT(ROW()-5,"ALT-0000"))</f>
        <v/>
      </c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3" t="n"/>
    </row>
    <row r="25" ht="20" customHeight="1" s="67">
      <c r="B25" s="49">
        <f>IF(C25="","",TEXT(ROW()-5,"ALT-0000"))</f>
        <v/>
      </c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</row>
    <row r="26" ht="20" customHeight="1" s="67">
      <c r="B26" s="49">
        <f>IF(C26="","",TEXT(ROW()-5,"ALT-0000"))</f>
        <v/>
      </c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</row>
    <row r="27" ht="20" customHeight="1" s="67">
      <c r="B27" s="49">
        <f>IF(C27="","",TEXT(ROW()-5,"ALT-0000"))</f>
        <v/>
      </c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</row>
    <row r="28" ht="20" customHeight="1" s="67">
      <c r="B28" s="49">
        <f>IF(C28="","",TEXT(ROW()-5,"ALT-0000"))</f>
        <v/>
      </c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3" t="n"/>
    </row>
    <row r="29" ht="20" customHeight="1" s="67">
      <c r="B29" s="49">
        <f>IF(C29="","",TEXT(ROW()-5,"ALT-0000"))</f>
        <v/>
      </c>
      <c r="C29" s="41" t="n"/>
      <c r="D29" s="41" t="n"/>
      <c r="E29" s="41" t="n"/>
      <c r="F29" s="41" t="n"/>
      <c r="G29" s="41" t="n"/>
      <c r="H29" s="41" t="n"/>
      <c r="I29" s="41" t="n"/>
      <c r="J29" s="41" t="n"/>
      <c r="K29" s="41" t="n"/>
      <c r="L29" s="41" t="n"/>
    </row>
    <row r="30" ht="20" customHeight="1" s="67">
      <c r="B30" s="49">
        <f>IF(C30="","",TEXT(ROW()-5,"ALT-0000"))</f>
        <v/>
      </c>
      <c r="C30" s="23" t="n"/>
      <c r="D30" s="23" t="n"/>
      <c r="E30" s="23" t="n"/>
      <c r="F30" s="23" t="n"/>
      <c r="G30" s="23" t="n"/>
      <c r="H30" s="23" t="n"/>
      <c r="I30" s="23" t="n"/>
      <c r="J30" s="23" t="n"/>
      <c r="K30" s="23" t="n"/>
      <c r="L30" s="23" t="n"/>
    </row>
    <row r="31" ht="20" customHeight="1" s="67">
      <c r="B31" s="49">
        <f>IF(C31="","",TEXT(ROW()-5,"ALT-0000"))</f>
        <v/>
      </c>
      <c r="C31" s="41" t="n"/>
      <c r="D31" s="41" t="n"/>
      <c r="E31" s="41" t="n"/>
      <c r="F31" s="41" t="n"/>
      <c r="G31" s="41" t="n"/>
      <c r="H31" s="41" t="n"/>
      <c r="I31" s="41" t="n"/>
      <c r="J31" s="41" t="n"/>
      <c r="K31" s="41" t="n"/>
      <c r="L31" s="41" t="n"/>
    </row>
    <row r="32" ht="20" customHeight="1" s="67">
      <c r="B32" s="49">
        <f>IF(C32="","",TEXT(ROW()-5,"ALT-0000"))</f>
        <v/>
      </c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3" t="n"/>
    </row>
    <row r="33" ht="20" customHeight="1" s="67">
      <c r="B33" s="49">
        <f>IF(C33="","",TEXT(ROW()-5,"ALT-0000"))</f>
        <v/>
      </c>
      <c r="C33" s="41" t="n"/>
      <c r="D33" s="41" t="n"/>
      <c r="E33" s="41" t="n"/>
      <c r="F33" s="41" t="n"/>
      <c r="G33" s="41" t="n"/>
      <c r="H33" s="41" t="n"/>
      <c r="I33" s="41" t="n"/>
      <c r="J33" s="41" t="n"/>
      <c r="K33" s="41" t="n"/>
      <c r="L33" s="41" t="n"/>
    </row>
    <row r="34" ht="20" customHeight="1" s="67">
      <c r="B34" s="49">
        <f>IF(C34="","",TEXT(ROW()-5,"ALT-0000"))</f>
        <v/>
      </c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3" t="n"/>
    </row>
    <row r="35" ht="20" customHeight="1" s="67">
      <c r="B35" s="49">
        <f>IF(C35="","",TEXT(ROW()-5,"ALT-0000"))</f>
        <v/>
      </c>
      <c r="C35" s="41" t="n"/>
      <c r="D35" s="41" t="n"/>
      <c r="E35" s="41" t="n"/>
      <c r="F35" s="41" t="n"/>
      <c r="G35" s="41" t="n"/>
      <c r="H35" s="41" t="n"/>
      <c r="I35" s="41" t="n"/>
      <c r="J35" s="41" t="n"/>
      <c r="K35" s="41" t="n"/>
      <c r="L35" s="41" t="n"/>
    </row>
    <row r="36" ht="20" customHeight="1" s="67">
      <c r="B36" s="49">
        <f>IF(C36="","",TEXT(ROW()-5,"ALT-0000"))</f>
        <v/>
      </c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  <c r="L36" s="23" t="n"/>
    </row>
    <row r="37" ht="20" customHeight="1" s="67">
      <c r="B37" s="49">
        <f>IF(C37="","",TEXT(ROW()-5,"ALT-0000"))</f>
        <v/>
      </c>
      <c r="C37" s="41" t="n"/>
      <c r="D37" s="41" t="n"/>
      <c r="E37" s="41" t="n"/>
      <c r="F37" s="41" t="n"/>
      <c r="G37" s="41" t="n"/>
      <c r="H37" s="41" t="n"/>
      <c r="I37" s="41" t="n"/>
      <c r="J37" s="41" t="n"/>
      <c r="K37" s="41" t="n"/>
      <c r="L37" s="41" t="n"/>
    </row>
    <row r="38" ht="20" customHeight="1" s="67">
      <c r="B38" s="49">
        <f>IF(C38="","",TEXT(ROW()-5,"ALT-0000"))</f>
        <v/>
      </c>
      <c r="C38" s="23" t="n"/>
      <c r="D38" s="23" t="n"/>
      <c r="E38" s="23" t="n"/>
      <c r="F38" s="23" t="n"/>
      <c r="G38" s="23" t="n"/>
      <c r="H38" s="23" t="n"/>
      <c r="I38" s="23" t="n"/>
      <c r="J38" s="23" t="n"/>
      <c r="K38" s="23" t="n"/>
      <c r="L38" s="23" t="n"/>
    </row>
    <row r="39" ht="20" customHeight="1" s="67">
      <c r="B39" s="49">
        <f>IF(C39="","",TEXT(ROW()-5,"ALT-0000"))</f>
        <v/>
      </c>
      <c r="C39" s="41" t="n"/>
      <c r="D39" s="41" t="n"/>
      <c r="E39" s="41" t="n"/>
      <c r="F39" s="41" t="n"/>
      <c r="G39" s="41" t="n"/>
      <c r="H39" s="41" t="n"/>
      <c r="I39" s="41" t="n"/>
      <c r="J39" s="41" t="n"/>
      <c r="K39" s="41" t="n"/>
      <c r="L39" s="41" t="n"/>
    </row>
    <row r="40" ht="20" customHeight="1" s="67">
      <c r="B40" s="49">
        <f>IF(C40="","",TEXT(ROW()-5,"ALT-0000"))</f>
        <v/>
      </c>
      <c r="C40" s="23" t="n"/>
      <c r="D40" s="23" t="n"/>
      <c r="E40" s="23" t="n"/>
      <c r="F40" s="23" t="n"/>
      <c r="G40" s="23" t="n"/>
      <c r="H40" s="23" t="n"/>
      <c r="I40" s="23" t="n"/>
      <c r="J40" s="23" t="n"/>
      <c r="K40" s="23" t="n"/>
      <c r="L40" s="23" t="n"/>
    </row>
    <row r="41" ht="20" customHeight="1" s="67">
      <c r="B41" s="49">
        <f>IF(C41="","",TEXT(ROW()-5,"ALT-0000"))</f>
        <v/>
      </c>
      <c r="C41" s="41" t="n"/>
      <c r="D41" s="41" t="n"/>
      <c r="E41" s="41" t="n"/>
      <c r="F41" s="41" t="n"/>
      <c r="G41" s="41" t="n"/>
      <c r="H41" s="41" t="n"/>
      <c r="I41" s="41" t="n"/>
      <c r="J41" s="41" t="n"/>
      <c r="K41" s="41" t="n"/>
      <c r="L41" s="41" t="n"/>
    </row>
    <row r="42" ht="20" customHeight="1" s="67">
      <c r="B42" s="49">
        <f>IF(C42="","",TEXT(ROW()-5,"ALT-0000"))</f>
        <v/>
      </c>
      <c r="C42" s="23" t="n"/>
      <c r="D42" s="23" t="n"/>
      <c r="E42" s="23" t="n"/>
      <c r="F42" s="23" t="n"/>
      <c r="G42" s="23" t="n"/>
      <c r="H42" s="23" t="n"/>
      <c r="I42" s="23" t="n"/>
      <c r="J42" s="23" t="n"/>
      <c r="K42" s="23" t="n"/>
      <c r="L42" s="23" t="n"/>
    </row>
    <row r="43" ht="20" customHeight="1" s="67">
      <c r="B43" s="49">
        <f>IF(C43="","",TEXT(ROW()-5,"ALT-0000"))</f>
        <v/>
      </c>
      <c r="C43" s="41" t="n"/>
      <c r="D43" s="41" t="n"/>
      <c r="E43" s="41" t="n"/>
      <c r="F43" s="41" t="n"/>
      <c r="G43" s="41" t="n"/>
      <c r="H43" s="41" t="n"/>
      <c r="I43" s="41" t="n"/>
      <c r="J43" s="41" t="n"/>
      <c r="K43" s="41" t="n"/>
      <c r="L43" s="41" t="n"/>
    </row>
    <row r="44" ht="20" customHeight="1" s="67">
      <c r="B44" s="49">
        <f>IF(C44="","",TEXT(ROW()-5,"ALT-0000"))</f>
        <v/>
      </c>
      <c r="C44" s="23" t="n"/>
      <c r="D44" s="23" t="n"/>
      <c r="E44" s="23" t="n"/>
      <c r="F44" s="23" t="n"/>
      <c r="G44" s="23" t="n"/>
      <c r="H44" s="23" t="n"/>
      <c r="I44" s="23" t="n"/>
      <c r="J44" s="23" t="n"/>
      <c r="K44" s="23" t="n"/>
      <c r="L44" s="23" t="n"/>
    </row>
    <row r="45" ht="20" customHeight="1" s="67">
      <c r="B45" s="49">
        <f>IF(C45="","",TEXT(ROW()-5,"ALT-0000"))</f>
        <v/>
      </c>
      <c r="C45" s="41" t="n"/>
      <c r="D45" s="41" t="n"/>
      <c r="E45" s="41" t="n"/>
      <c r="F45" s="41" t="n"/>
      <c r="G45" s="41" t="n"/>
      <c r="H45" s="41" t="n"/>
      <c r="I45" s="41" t="n"/>
      <c r="J45" s="41" t="n"/>
      <c r="K45" s="41" t="n"/>
      <c r="L45" s="41" t="n"/>
    </row>
    <row r="46" ht="20" customHeight="1" s="67">
      <c r="B46" s="49">
        <f>IF(C46="","",TEXT(ROW()-5,"ALT-0000"))</f>
        <v/>
      </c>
      <c r="C46" s="23" t="n"/>
      <c r="D46" s="23" t="n"/>
      <c r="E46" s="23" t="n"/>
      <c r="F46" s="23" t="n"/>
      <c r="G46" s="23" t="n"/>
      <c r="H46" s="23" t="n"/>
      <c r="I46" s="23" t="n"/>
      <c r="J46" s="23" t="n"/>
      <c r="K46" s="23" t="n"/>
      <c r="L46" s="23" t="n"/>
    </row>
    <row r="47" ht="20" customHeight="1" s="67">
      <c r="B47" s="49">
        <f>IF(C47="","",TEXT(ROW()-5,"ALT-0000"))</f>
        <v/>
      </c>
      <c r="C47" s="41" t="n"/>
      <c r="D47" s="41" t="n"/>
      <c r="E47" s="41" t="n"/>
      <c r="F47" s="41" t="n"/>
      <c r="G47" s="41" t="n"/>
      <c r="H47" s="41" t="n"/>
      <c r="I47" s="41" t="n"/>
      <c r="J47" s="41" t="n"/>
      <c r="K47" s="41" t="n"/>
      <c r="L47" s="41" t="n"/>
    </row>
    <row r="48" ht="20" customHeight="1" s="67">
      <c r="B48" s="49">
        <f>IF(C48="","",TEXT(ROW()-5,"ALT-0000"))</f>
        <v/>
      </c>
      <c r="C48" s="23" t="n"/>
      <c r="D48" s="23" t="n"/>
      <c r="E48" s="23" t="n"/>
      <c r="F48" s="23" t="n"/>
      <c r="G48" s="23" t="n"/>
      <c r="H48" s="23" t="n"/>
      <c r="I48" s="23" t="n"/>
      <c r="J48" s="23" t="n"/>
      <c r="K48" s="23" t="n"/>
      <c r="L48" s="23" t="n"/>
    </row>
    <row r="49" ht="20" customHeight="1" s="67">
      <c r="B49" s="49">
        <f>IF(C49="","",TEXT(ROW()-5,"ALT-0000"))</f>
        <v/>
      </c>
      <c r="C49" s="41" t="n"/>
      <c r="D49" s="41" t="n"/>
      <c r="E49" s="41" t="n"/>
      <c r="F49" s="41" t="n"/>
      <c r="G49" s="41" t="n"/>
      <c r="H49" s="41" t="n"/>
      <c r="I49" s="41" t="n"/>
      <c r="J49" s="41" t="n"/>
      <c r="K49" s="41" t="n"/>
      <c r="L49" s="41" t="n"/>
    </row>
    <row r="50" ht="20" customHeight="1" s="67">
      <c r="B50" s="49">
        <f>IF(C50="","",TEXT(ROW()-5,"ALT-0000"))</f>
        <v/>
      </c>
      <c r="C50" s="23" t="n"/>
      <c r="D50" s="23" t="n"/>
      <c r="E50" s="23" t="n"/>
      <c r="F50" s="23" t="n"/>
      <c r="G50" s="23" t="n"/>
      <c r="H50" s="23" t="n"/>
      <c r="I50" s="23" t="n"/>
      <c r="J50" s="23" t="n"/>
      <c r="K50" s="23" t="n"/>
      <c r="L50" s="23" t="n"/>
    </row>
    <row r="51" ht="20" customHeight="1" s="67">
      <c r="B51" s="49">
        <f>IF(C51="","",TEXT(ROW()-5,"ALT-0000"))</f>
        <v/>
      </c>
      <c r="C51" s="41" t="n"/>
      <c r="D51" s="41" t="n"/>
      <c r="E51" s="41" t="n"/>
      <c r="F51" s="41" t="n"/>
      <c r="G51" s="41" t="n"/>
      <c r="H51" s="41" t="n"/>
      <c r="I51" s="41" t="n"/>
      <c r="J51" s="41" t="n"/>
      <c r="K51" s="41" t="n"/>
      <c r="L51" s="41" t="n"/>
    </row>
    <row r="52" ht="20" customHeight="1" s="67">
      <c r="B52" s="49">
        <f>IF(C52="","",TEXT(ROW()-5,"ALT-0000"))</f>
        <v/>
      </c>
      <c r="C52" s="23" t="n"/>
      <c r="D52" s="23" t="n"/>
      <c r="E52" s="23" t="n"/>
      <c r="F52" s="23" t="n"/>
      <c r="G52" s="23" t="n"/>
      <c r="H52" s="23" t="n"/>
      <c r="I52" s="23" t="n"/>
      <c r="J52" s="23" t="n"/>
      <c r="K52" s="23" t="n"/>
      <c r="L52" s="23" t="n"/>
    </row>
    <row r="53" ht="20" customHeight="1" s="67">
      <c r="B53" s="49">
        <f>IF(C53="","",TEXT(ROW()-5,"ALT-0000"))</f>
        <v/>
      </c>
      <c r="C53" s="41" t="n"/>
      <c r="D53" s="41" t="n"/>
      <c r="E53" s="41" t="n"/>
      <c r="F53" s="41" t="n"/>
      <c r="G53" s="41" t="n"/>
      <c r="H53" s="41" t="n"/>
      <c r="I53" s="41" t="n"/>
      <c r="J53" s="41" t="n"/>
      <c r="K53" s="41" t="n"/>
      <c r="L53" s="41" t="n"/>
    </row>
    <row r="54" ht="20" customHeight="1" s="67">
      <c r="B54" s="49">
        <f>IF(C54="","",TEXT(ROW()-5,"ALT-0000"))</f>
        <v/>
      </c>
      <c r="C54" s="23" t="n"/>
      <c r="D54" s="23" t="n"/>
      <c r="E54" s="23" t="n"/>
      <c r="F54" s="23" t="n"/>
      <c r="G54" s="23" t="n"/>
      <c r="H54" s="23" t="n"/>
      <c r="I54" s="23" t="n"/>
      <c r="J54" s="23" t="n"/>
      <c r="K54" s="23" t="n"/>
      <c r="L54" s="23" t="n"/>
    </row>
    <row r="55" ht="20" customHeight="1" s="67">
      <c r="B55" s="49">
        <f>IF(C55="","",TEXT(ROW()-5,"ALT-0000"))</f>
        <v/>
      </c>
      <c r="C55" s="41" t="n"/>
      <c r="D55" s="41" t="n"/>
      <c r="E55" s="41" t="n"/>
      <c r="F55" s="41" t="n"/>
      <c r="G55" s="41" t="n"/>
      <c r="H55" s="41" t="n"/>
      <c r="I55" s="41" t="n"/>
      <c r="J55" s="41" t="n"/>
      <c r="K55" s="41" t="n"/>
      <c r="L55" s="41" t="n"/>
    </row>
    <row r="56" ht="20" customHeight="1" s="67">
      <c r="B56" s="49">
        <f>IF(C56="","",TEXT(ROW()-5,"ALT-0000"))</f>
        <v/>
      </c>
      <c r="C56" s="23" t="n"/>
      <c r="D56" s="23" t="n"/>
      <c r="E56" s="23" t="n"/>
      <c r="F56" s="23" t="n"/>
      <c r="G56" s="23" t="n"/>
      <c r="H56" s="23" t="n"/>
      <c r="I56" s="23" t="n"/>
      <c r="J56" s="23" t="n"/>
      <c r="K56" s="23" t="n"/>
      <c r="L56" s="23" t="n"/>
    </row>
    <row r="57" ht="20" customHeight="1" s="67">
      <c r="B57" s="49">
        <f>IF(C57="","",TEXT(ROW()-5,"ALT-0000"))</f>
        <v/>
      </c>
      <c r="C57" s="41" t="n"/>
      <c r="D57" s="41" t="n"/>
      <c r="E57" s="41" t="n"/>
      <c r="F57" s="41" t="n"/>
      <c r="G57" s="41" t="n"/>
      <c r="H57" s="41" t="n"/>
      <c r="I57" s="41" t="n"/>
      <c r="J57" s="41" t="n"/>
      <c r="K57" s="41" t="n"/>
      <c r="L57" s="41" t="n"/>
    </row>
    <row r="58" ht="20" customHeight="1" s="67">
      <c r="B58" s="49">
        <f>IF(C58="","",TEXT(ROW()-5,"ALT-0000"))</f>
        <v/>
      </c>
      <c r="C58" s="23" t="n"/>
      <c r="D58" s="23" t="n"/>
      <c r="E58" s="23" t="n"/>
      <c r="F58" s="23" t="n"/>
      <c r="G58" s="23" t="n"/>
      <c r="H58" s="23" t="n"/>
      <c r="I58" s="23" t="n"/>
      <c r="J58" s="23" t="n"/>
      <c r="K58" s="23" t="n"/>
      <c r="L58" s="23" t="n"/>
    </row>
    <row r="59" ht="20" customHeight="1" s="67">
      <c r="B59" s="49">
        <f>IF(C59="","",TEXT(ROW()-5,"ALT-0000"))</f>
        <v/>
      </c>
      <c r="C59" s="41" t="n"/>
      <c r="D59" s="41" t="n"/>
      <c r="E59" s="41" t="n"/>
      <c r="F59" s="41" t="n"/>
      <c r="G59" s="41" t="n"/>
      <c r="H59" s="41" t="n"/>
      <c r="I59" s="41" t="n"/>
      <c r="J59" s="41" t="n"/>
      <c r="K59" s="41" t="n"/>
      <c r="L59" s="41" t="n"/>
    </row>
    <row r="60" ht="20" customHeight="1" s="67">
      <c r="B60" s="49">
        <f>IF(C60="","",TEXT(ROW()-5,"ALT-0000"))</f>
        <v/>
      </c>
      <c r="C60" s="23" t="n"/>
      <c r="D60" s="23" t="n"/>
      <c r="E60" s="23" t="n"/>
      <c r="F60" s="23" t="n"/>
      <c r="G60" s="23" t="n"/>
      <c r="H60" s="23" t="n"/>
      <c r="I60" s="23" t="n"/>
      <c r="J60" s="23" t="n"/>
      <c r="K60" s="23" t="n"/>
      <c r="L60" s="23" t="n"/>
    </row>
    <row r="61" ht="20" customHeight="1" s="67">
      <c r="B61" s="49">
        <f>IF(C61="","",TEXT(ROW()-5,"ALT-0000"))</f>
        <v/>
      </c>
      <c r="C61" s="41" t="n"/>
      <c r="D61" s="41" t="n"/>
      <c r="E61" s="41" t="n"/>
      <c r="F61" s="41" t="n"/>
      <c r="G61" s="41" t="n"/>
      <c r="H61" s="41" t="n"/>
      <c r="I61" s="41" t="n"/>
      <c r="J61" s="41" t="n"/>
      <c r="K61" s="41" t="n"/>
      <c r="L61" s="41" t="n"/>
    </row>
    <row r="62" ht="20" customHeight="1" s="67">
      <c r="B62" s="49">
        <f>IF(C62="","",TEXT(ROW()-5,"ALT-0000"))</f>
        <v/>
      </c>
      <c r="C62" s="23" t="n"/>
      <c r="D62" s="23" t="n"/>
      <c r="E62" s="23" t="n"/>
      <c r="F62" s="23" t="n"/>
      <c r="G62" s="23" t="n"/>
      <c r="H62" s="23" t="n"/>
      <c r="I62" s="23" t="n"/>
      <c r="J62" s="23" t="n"/>
      <c r="K62" s="23" t="n"/>
      <c r="L62" s="23" t="n"/>
    </row>
    <row r="63" ht="20" customHeight="1" s="67">
      <c r="B63" s="49">
        <f>IF(C63="","",TEXT(ROW()-5,"ALT-0000"))</f>
        <v/>
      </c>
      <c r="C63" s="41" t="n"/>
      <c r="D63" s="41" t="n"/>
      <c r="E63" s="41" t="n"/>
      <c r="F63" s="41" t="n"/>
      <c r="G63" s="41" t="n"/>
      <c r="H63" s="41" t="n"/>
      <c r="I63" s="41" t="n"/>
      <c r="J63" s="41" t="n"/>
      <c r="K63" s="41" t="n"/>
      <c r="L63" s="41" t="n"/>
    </row>
    <row r="64" ht="20" customHeight="1" s="67">
      <c r="B64" s="49">
        <f>IF(C64="","",TEXT(ROW()-5,"ALT-0000"))</f>
        <v/>
      </c>
      <c r="C64" s="23" t="n"/>
      <c r="D64" s="23" t="n"/>
      <c r="E64" s="23" t="n"/>
      <c r="F64" s="23" t="n"/>
      <c r="G64" s="23" t="n"/>
      <c r="H64" s="23" t="n"/>
      <c r="I64" s="23" t="n"/>
      <c r="J64" s="23" t="n"/>
      <c r="K64" s="23" t="n"/>
      <c r="L64" s="23" t="n"/>
    </row>
    <row r="65" ht="20" customHeight="1" s="67">
      <c r="B65" s="49">
        <f>IF(C65="","",TEXT(ROW()-5,"ALT-0000"))</f>
        <v/>
      </c>
      <c r="C65" s="41" t="n"/>
      <c r="D65" s="41" t="n"/>
      <c r="E65" s="41" t="n"/>
      <c r="F65" s="41" t="n"/>
      <c r="G65" s="41" t="n"/>
      <c r="H65" s="41" t="n"/>
      <c r="I65" s="41" t="n"/>
      <c r="J65" s="41" t="n"/>
      <c r="K65" s="41" t="n"/>
      <c r="L65" s="41" t="n"/>
    </row>
    <row r="66" ht="20" customHeight="1" s="67">
      <c r="B66" s="49">
        <f>IF(C66="","",TEXT(ROW()-5,"ALT-0000"))</f>
        <v/>
      </c>
      <c r="C66" s="23" t="n"/>
      <c r="D66" s="23" t="n"/>
      <c r="E66" s="23" t="n"/>
      <c r="F66" s="23" t="n"/>
      <c r="G66" s="23" t="n"/>
      <c r="H66" s="23" t="n"/>
      <c r="I66" s="23" t="n"/>
      <c r="J66" s="23" t="n"/>
      <c r="K66" s="23" t="n"/>
      <c r="L66" s="23" t="n"/>
    </row>
    <row r="67" ht="20" customHeight="1" s="67">
      <c r="B67" s="49">
        <f>IF(C67="","",TEXT(ROW()-5,"ALT-0000"))</f>
        <v/>
      </c>
      <c r="C67" s="41" t="n"/>
      <c r="D67" s="41" t="n"/>
      <c r="E67" s="41" t="n"/>
      <c r="F67" s="41" t="n"/>
      <c r="G67" s="41" t="n"/>
      <c r="H67" s="41" t="n"/>
      <c r="I67" s="41" t="n"/>
      <c r="J67" s="41" t="n"/>
      <c r="K67" s="41" t="n"/>
      <c r="L67" s="41" t="n"/>
    </row>
    <row r="68" ht="20" customHeight="1" s="67">
      <c r="B68" s="49">
        <f>IF(C68="","",TEXT(ROW()-5,"ALT-0000"))</f>
        <v/>
      </c>
      <c r="C68" s="23" t="n"/>
      <c r="D68" s="23" t="n"/>
      <c r="E68" s="23" t="n"/>
      <c r="F68" s="23" t="n"/>
      <c r="G68" s="23" t="n"/>
      <c r="H68" s="23" t="n"/>
      <c r="I68" s="23" t="n"/>
      <c r="J68" s="23" t="n"/>
      <c r="K68" s="23" t="n"/>
      <c r="L68" s="23" t="n"/>
    </row>
    <row r="69" ht="20" customHeight="1" s="67">
      <c r="B69" s="49">
        <f>IF(C69="","",TEXT(ROW()-5,"ALT-0000"))</f>
        <v/>
      </c>
      <c r="C69" s="41" t="n"/>
      <c r="D69" s="41" t="n"/>
      <c r="E69" s="41" t="n"/>
      <c r="F69" s="41" t="n"/>
      <c r="G69" s="41" t="n"/>
      <c r="H69" s="41" t="n"/>
      <c r="I69" s="41" t="n"/>
      <c r="J69" s="41" t="n"/>
      <c r="K69" s="41" t="n"/>
      <c r="L69" s="41" t="n"/>
    </row>
    <row r="70" ht="20" customHeight="1" s="67">
      <c r="B70" s="49">
        <f>IF(C70="","",TEXT(ROW()-5,"ALT-0000"))</f>
        <v/>
      </c>
      <c r="C70" s="23" t="n"/>
      <c r="D70" s="23" t="n"/>
      <c r="E70" s="23" t="n"/>
      <c r="F70" s="23" t="n"/>
      <c r="G70" s="23" t="n"/>
      <c r="H70" s="23" t="n"/>
      <c r="I70" s="23" t="n"/>
      <c r="J70" s="23" t="n"/>
      <c r="K70" s="23" t="n"/>
      <c r="L70" s="23" t="n"/>
    </row>
    <row r="71" ht="20" customHeight="1" s="67">
      <c r="B71" s="49">
        <f>IF(C71="","",TEXT(ROW()-5,"ALT-0000"))</f>
        <v/>
      </c>
      <c r="C71" s="41" t="n"/>
      <c r="D71" s="41" t="n"/>
      <c r="E71" s="41" t="n"/>
      <c r="F71" s="41" t="n"/>
      <c r="G71" s="41" t="n"/>
      <c r="H71" s="41" t="n"/>
      <c r="I71" s="41" t="n"/>
      <c r="J71" s="41" t="n"/>
      <c r="K71" s="41" t="n"/>
      <c r="L71" s="41" t="n"/>
    </row>
    <row r="72" ht="20" customHeight="1" s="67">
      <c r="B72" s="49">
        <f>IF(C72="","",TEXT(ROW()-5,"ALT-0000"))</f>
        <v/>
      </c>
      <c r="C72" s="23" t="n"/>
      <c r="D72" s="23" t="n"/>
      <c r="E72" s="23" t="n"/>
      <c r="F72" s="23" t="n"/>
      <c r="G72" s="23" t="n"/>
      <c r="H72" s="23" t="n"/>
      <c r="I72" s="23" t="n"/>
      <c r="J72" s="23" t="n"/>
      <c r="K72" s="23" t="n"/>
      <c r="L72" s="23" t="n"/>
    </row>
    <row r="73" ht="20" customHeight="1" s="67">
      <c r="B73" s="49">
        <f>IF(C73="","",TEXT(ROW()-5,"ALT-0000"))</f>
        <v/>
      </c>
      <c r="C73" s="41" t="n"/>
      <c r="D73" s="41" t="n"/>
      <c r="E73" s="41" t="n"/>
      <c r="F73" s="41" t="n"/>
      <c r="G73" s="41" t="n"/>
      <c r="H73" s="41" t="n"/>
      <c r="I73" s="41" t="n"/>
      <c r="J73" s="41" t="n"/>
      <c r="K73" s="41" t="n"/>
      <c r="L73" s="41" t="n"/>
    </row>
    <row r="74" ht="20" customHeight="1" s="67">
      <c r="B74" s="49">
        <f>IF(C74="","",TEXT(ROW()-5,"ALT-0000"))</f>
        <v/>
      </c>
      <c r="C74" s="23" t="n"/>
      <c r="D74" s="23" t="n"/>
      <c r="E74" s="23" t="n"/>
      <c r="F74" s="23" t="n"/>
      <c r="G74" s="23" t="n"/>
      <c r="H74" s="23" t="n"/>
      <c r="I74" s="23" t="n"/>
      <c r="J74" s="23" t="n"/>
      <c r="K74" s="23" t="n"/>
      <c r="L74" s="23" t="n"/>
    </row>
    <row r="75" ht="20" customHeight="1" s="67">
      <c r="B75" s="49">
        <f>IF(C75="","",TEXT(ROW()-5,"ALT-0000"))</f>
        <v/>
      </c>
      <c r="C75" s="41" t="n"/>
      <c r="D75" s="41" t="n"/>
      <c r="E75" s="41" t="n"/>
      <c r="F75" s="41" t="n"/>
      <c r="G75" s="41" t="n"/>
      <c r="H75" s="41" t="n"/>
      <c r="I75" s="41" t="n"/>
      <c r="J75" s="41" t="n"/>
      <c r="K75" s="41" t="n"/>
      <c r="L75" s="41" t="n"/>
    </row>
    <row r="76" ht="20" customHeight="1" s="67">
      <c r="B76" s="49">
        <f>IF(C76="","",TEXT(ROW()-5,"ALT-0000"))</f>
        <v/>
      </c>
      <c r="C76" s="23" t="n"/>
      <c r="D76" s="23" t="n"/>
      <c r="E76" s="23" t="n"/>
      <c r="F76" s="23" t="n"/>
      <c r="G76" s="23" t="n"/>
      <c r="H76" s="23" t="n"/>
      <c r="I76" s="23" t="n"/>
      <c r="J76" s="23" t="n"/>
      <c r="K76" s="23" t="n"/>
      <c r="L76" s="23" t="n"/>
    </row>
    <row r="77" ht="20" customHeight="1" s="67">
      <c r="B77" s="49">
        <f>IF(C77="","",TEXT(ROW()-5,"ALT-0000"))</f>
        <v/>
      </c>
      <c r="C77" s="41" t="n"/>
      <c r="D77" s="41" t="n"/>
      <c r="E77" s="41" t="n"/>
      <c r="F77" s="41" t="n"/>
      <c r="G77" s="41" t="n"/>
      <c r="H77" s="41" t="n"/>
      <c r="I77" s="41" t="n"/>
      <c r="J77" s="41" t="n"/>
      <c r="K77" s="41" t="n"/>
      <c r="L77" s="41" t="n"/>
    </row>
    <row r="78" ht="20" customHeight="1" s="67">
      <c r="B78" s="49">
        <f>IF(C78="","",TEXT(ROW()-5,"ALT-0000"))</f>
        <v/>
      </c>
      <c r="C78" s="23" t="n"/>
      <c r="D78" s="23" t="n"/>
      <c r="E78" s="23" t="n"/>
      <c r="F78" s="23" t="n"/>
      <c r="G78" s="23" t="n"/>
      <c r="H78" s="23" t="n"/>
      <c r="I78" s="23" t="n"/>
      <c r="J78" s="23" t="n"/>
      <c r="K78" s="23" t="n"/>
      <c r="L78" s="23" t="n"/>
    </row>
    <row r="79" ht="20" customHeight="1" s="67">
      <c r="B79" s="49">
        <f>IF(C79="","",TEXT(ROW()-5,"ALT-0000"))</f>
        <v/>
      </c>
      <c r="C79" s="41" t="n"/>
      <c r="D79" s="41" t="n"/>
      <c r="E79" s="41" t="n"/>
      <c r="F79" s="41" t="n"/>
      <c r="G79" s="41" t="n"/>
      <c r="H79" s="41" t="n"/>
      <c r="I79" s="41" t="n"/>
      <c r="J79" s="41" t="n"/>
      <c r="K79" s="41" t="n"/>
      <c r="L79" s="41" t="n"/>
    </row>
    <row r="80" ht="20" customHeight="1" s="67">
      <c r="B80" s="49">
        <f>IF(C80="","",TEXT(ROW()-5,"ALT-0000"))</f>
        <v/>
      </c>
      <c r="C80" s="23" t="n"/>
      <c r="D80" s="23" t="n"/>
      <c r="E80" s="23" t="n"/>
      <c r="F80" s="23" t="n"/>
      <c r="G80" s="23" t="n"/>
      <c r="H80" s="23" t="n"/>
      <c r="I80" s="23" t="n"/>
      <c r="J80" s="23" t="n"/>
      <c r="K80" s="23" t="n"/>
      <c r="L80" s="23" t="n"/>
    </row>
    <row r="81" ht="20" customHeight="1" s="67">
      <c r="B81" s="49">
        <f>IF(C81="","",TEXT(ROW()-5,"ALT-0000"))</f>
        <v/>
      </c>
      <c r="C81" s="41" t="n"/>
      <c r="D81" s="41" t="n"/>
      <c r="E81" s="41" t="n"/>
      <c r="F81" s="41" t="n"/>
      <c r="G81" s="41" t="n"/>
      <c r="H81" s="41" t="n"/>
      <c r="I81" s="41" t="n"/>
      <c r="J81" s="41" t="n"/>
      <c r="K81" s="41" t="n"/>
      <c r="L81" s="41" t="n"/>
    </row>
    <row r="82" ht="20" customHeight="1" s="67">
      <c r="B82" s="49">
        <f>IF(C82="","",TEXT(ROW()-5,"ALT-0000"))</f>
        <v/>
      </c>
      <c r="C82" s="23" t="n"/>
      <c r="D82" s="23" t="n"/>
      <c r="E82" s="23" t="n"/>
      <c r="F82" s="23" t="n"/>
      <c r="G82" s="23" t="n"/>
      <c r="H82" s="23" t="n"/>
      <c r="I82" s="23" t="n"/>
      <c r="J82" s="23" t="n"/>
      <c r="K82" s="23" t="n"/>
      <c r="L82" s="23" t="n"/>
    </row>
    <row r="83" ht="20" customHeight="1" s="67">
      <c r="B83" s="49">
        <f>IF(C83="","",TEXT(ROW()-5,"ALT-0000"))</f>
        <v/>
      </c>
      <c r="C83" s="41" t="n"/>
      <c r="D83" s="41" t="n"/>
      <c r="E83" s="41" t="n"/>
      <c r="F83" s="41" t="n"/>
      <c r="G83" s="41" t="n"/>
      <c r="H83" s="41" t="n"/>
      <c r="I83" s="41" t="n"/>
      <c r="J83" s="41" t="n"/>
      <c r="K83" s="41" t="n"/>
      <c r="L83" s="41" t="n"/>
    </row>
    <row r="84" ht="20" customHeight="1" s="67">
      <c r="B84" s="49">
        <f>IF(C84="","",TEXT(ROW()-5,"ALT-0000"))</f>
        <v/>
      </c>
      <c r="C84" s="23" t="n"/>
      <c r="D84" s="23" t="n"/>
      <c r="E84" s="23" t="n"/>
      <c r="F84" s="23" t="n"/>
      <c r="G84" s="23" t="n"/>
      <c r="H84" s="23" t="n"/>
      <c r="I84" s="23" t="n"/>
      <c r="J84" s="23" t="n"/>
      <c r="K84" s="23" t="n"/>
      <c r="L84" s="23" t="n"/>
    </row>
    <row r="85" ht="20" customHeight="1" s="67">
      <c r="B85" s="49">
        <f>IF(C85="","",TEXT(ROW()-5,"ALT-0000"))</f>
        <v/>
      </c>
      <c r="C85" s="41" t="n"/>
      <c r="D85" s="41" t="n"/>
      <c r="E85" s="41" t="n"/>
      <c r="F85" s="41" t="n"/>
      <c r="G85" s="41" t="n"/>
      <c r="H85" s="41" t="n"/>
      <c r="I85" s="41" t="n"/>
      <c r="J85" s="41" t="n"/>
      <c r="K85" s="41" t="n"/>
      <c r="L85" s="41" t="n"/>
    </row>
    <row r="86" ht="20" customHeight="1" s="67">
      <c r="B86" s="49">
        <f>IF(C86="","",TEXT(ROW()-5,"ALT-0000"))</f>
        <v/>
      </c>
      <c r="C86" s="23" t="n"/>
      <c r="D86" s="23" t="n"/>
      <c r="E86" s="23" t="n"/>
      <c r="F86" s="23" t="n"/>
      <c r="G86" s="23" t="n"/>
      <c r="H86" s="23" t="n"/>
      <c r="I86" s="23" t="n"/>
      <c r="J86" s="23" t="n"/>
      <c r="K86" s="23" t="n"/>
      <c r="L86" s="23" t="n"/>
    </row>
    <row r="87" ht="20" customHeight="1" s="67">
      <c r="B87" s="49">
        <f>IF(C87="","",TEXT(ROW()-5,"ALT-0000"))</f>
        <v/>
      </c>
      <c r="C87" s="41" t="n"/>
      <c r="D87" s="41" t="n"/>
      <c r="E87" s="41" t="n"/>
      <c r="F87" s="41" t="n"/>
      <c r="G87" s="41" t="n"/>
      <c r="H87" s="41" t="n"/>
      <c r="I87" s="41" t="n"/>
      <c r="J87" s="41" t="n"/>
      <c r="K87" s="41" t="n"/>
      <c r="L87" s="41" t="n"/>
    </row>
    <row r="88" ht="20" customHeight="1" s="67">
      <c r="B88" s="49">
        <f>IF(C88="","",TEXT(ROW()-5,"ALT-0000"))</f>
        <v/>
      </c>
      <c r="C88" s="23" t="n"/>
      <c r="D88" s="23" t="n"/>
      <c r="E88" s="23" t="n"/>
      <c r="F88" s="23" t="n"/>
      <c r="G88" s="23" t="n"/>
      <c r="H88" s="23" t="n"/>
      <c r="I88" s="23" t="n"/>
      <c r="J88" s="23" t="n"/>
      <c r="K88" s="23" t="n"/>
      <c r="L88" s="23" t="n"/>
    </row>
    <row r="89" ht="20" customHeight="1" s="67">
      <c r="B89" s="49">
        <f>IF(C89="","",TEXT(ROW()-5,"ALT-0000"))</f>
        <v/>
      </c>
      <c r="C89" s="41" t="n"/>
      <c r="D89" s="41" t="n"/>
      <c r="E89" s="41" t="n"/>
      <c r="F89" s="41" t="n"/>
      <c r="G89" s="41" t="n"/>
      <c r="H89" s="41" t="n"/>
      <c r="I89" s="41" t="n"/>
      <c r="J89" s="41" t="n"/>
      <c r="K89" s="41" t="n"/>
      <c r="L89" s="41" t="n"/>
    </row>
    <row r="90" ht="20" customHeight="1" s="67">
      <c r="B90" s="49">
        <f>IF(C90="","",TEXT(ROW()-5,"ALT-0000"))</f>
        <v/>
      </c>
      <c r="C90" s="23" t="n"/>
      <c r="D90" s="23" t="n"/>
      <c r="E90" s="23" t="n"/>
      <c r="F90" s="23" t="n"/>
      <c r="G90" s="23" t="n"/>
      <c r="H90" s="23" t="n"/>
      <c r="I90" s="23" t="n"/>
      <c r="J90" s="23" t="n"/>
      <c r="K90" s="23" t="n"/>
      <c r="L90" s="23" t="n"/>
    </row>
    <row r="91" ht="20" customHeight="1" s="67">
      <c r="B91" s="49">
        <f>IF(C91="","",TEXT(ROW()-5,"ALT-0000"))</f>
        <v/>
      </c>
      <c r="C91" s="41" t="n"/>
      <c r="D91" s="41" t="n"/>
      <c r="E91" s="41" t="n"/>
      <c r="F91" s="41" t="n"/>
      <c r="G91" s="41" t="n"/>
      <c r="H91" s="41" t="n"/>
      <c r="I91" s="41" t="n"/>
      <c r="J91" s="41" t="n"/>
      <c r="K91" s="41" t="n"/>
      <c r="L91" s="41" t="n"/>
    </row>
    <row r="92" ht="20" customHeight="1" s="67">
      <c r="B92" s="49">
        <f>IF(C92="","",TEXT(ROW()-5,"ALT-0000"))</f>
        <v/>
      </c>
      <c r="C92" s="23" t="n"/>
      <c r="D92" s="23" t="n"/>
      <c r="E92" s="23" t="n"/>
      <c r="F92" s="23" t="n"/>
      <c r="G92" s="23" t="n"/>
      <c r="H92" s="23" t="n"/>
      <c r="I92" s="23" t="n"/>
      <c r="J92" s="23" t="n"/>
      <c r="K92" s="23" t="n"/>
      <c r="L92" s="23" t="n"/>
    </row>
    <row r="93" ht="20" customHeight="1" s="67">
      <c r="B93" s="49">
        <f>IF(C93="","",TEXT(ROW()-5,"ALT-0000"))</f>
        <v/>
      </c>
      <c r="C93" s="41" t="n"/>
      <c r="D93" s="41" t="n"/>
      <c r="E93" s="41" t="n"/>
      <c r="F93" s="41" t="n"/>
      <c r="G93" s="41" t="n"/>
      <c r="H93" s="41" t="n"/>
      <c r="I93" s="41" t="n"/>
      <c r="J93" s="41" t="n"/>
      <c r="K93" s="41" t="n"/>
      <c r="L93" s="41" t="n"/>
    </row>
    <row r="94" ht="20" customHeight="1" s="67">
      <c r="B94" s="49">
        <f>IF(C94="","",TEXT(ROW()-5,"ALT-0000"))</f>
        <v/>
      </c>
      <c r="C94" s="23" t="n"/>
      <c r="D94" s="23" t="n"/>
      <c r="E94" s="23" t="n"/>
      <c r="F94" s="23" t="n"/>
      <c r="G94" s="23" t="n"/>
      <c r="H94" s="23" t="n"/>
      <c r="I94" s="23" t="n"/>
      <c r="J94" s="23" t="n"/>
      <c r="K94" s="23" t="n"/>
      <c r="L94" s="23" t="n"/>
    </row>
    <row r="95" ht="20" customHeight="1" s="67">
      <c r="B95" s="49">
        <f>IF(C95="","",TEXT(ROW()-5,"ALT-0000"))</f>
        <v/>
      </c>
      <c r="C95" s="41" t="n"/>
      <c r="D95" s="41" t="n"/>
      <c r="E95" s="41" t="n"/>
      <c r="F95" s="41" t="n"/>
      <c r="G95" s="41" t="n"/>
      <c r="H95" s="41" t="n"/>
      <c r="I95" s="41" t="n"/>
      <c r="J95" s="41" t="n"/>
      <c r="K95" s="41" t="n"/>
      <c r="L95" s="41" t="n"/>
    </row>
    <row r="96" ht="20" customHeight="1" s="67">
      <c r="B96" s="49">
        <f>IF(C96="","",TEXT(ROW()-5,"ALT-0000"))</f>
        <v/>
      </c>
      <c r="C96" s="23" t="n"/>
      <c r="D96" s="23" t="n"/>
      <c r="E96" s="23" t="n"/>
      <c r="F96" s="23" t="n"/>
      <c r="G96" s="23" t="n"/>
      <c r="H96" s="23" t="n"/>
      <c r="I96" s="23" t="n"/>
      <c r="J96" s="23" t="n"/>
      <c r="K96" s="23" t="n"/>
      <c r="L96" s="23" t="n"/>
    </row>
    <row r="97" ht="20" customHeight="1" s="67">
      <c r="B97" s="49">
        <f>IF(C97="","",TEXT(ROW()-5,"ALT-0000"))</f>
        <v/>
      </c>
      <c r="C97" s="41" t="n"/>
      <c r="D97" s="41" t="n"/>
      <c r="E97" s="41" t="n"/>
      <c r="F97" s="41" t="n"/>
      <c r="G97" s="41" t="n"/>
      <c r="H97" s="41" t="n"/>
      <c r="I97" s="41" t="n"/>
      <c r="J97" s="41" t="n"/>
      <c r="K97" s="41" t="n"/>
      <c r="L97" s="41" t="n"/>
    </row>
    <row r="98" ht="20" customHeight="1" s="67">
      <c r="B98" s="49">
        <f>IF(C98="","",TEXT(ROW()-5,"ALT-0000"))</f>
        <v/>
      </c>
      <c r="C98" s="23" t="n"/>
      <c r="D98" s="23" t="n"/>
      <c r="E98" s="23" t="n"/>
      <c r="F98" s="23" t="n"/>
      <c r="G98" s="23" t="n"/>
      <c r="H98" s="23" t="n"/>
      <c r="I98" s="23" t="n"/>
      <c r="J98" s="23" t="n"/>
      <c r="K98" s="23" t="n"/>
      <c r="L98" s="23" t="n"/>
    </row>
    <row r="99" ht="20" customHeight="1" s="67">
      <c r="B99" s="49">
        <f>IF(C99="","",TEXT(ROW()-5,"ALT-0000"))</f>
        <v/>
      </c>
      <c r="C99" s="41" t="n"/>
      <c r="D99" s="41" t="n"/>
      <c r="E99" s="41" t="n"/>
      <c r="F99" s="41" t="n"/>
      <c r="G99" s="41" t="n"/>
      <c r="H99" s="41" t="n"/>
      <c r="I99" s="41" t="n"/>
      <c r="J99" s="41" t="n"/>
      <c r="K99" s="41" t="n"/>
      <c r="L99" s="41" t="n"/>
    </row>
    <row r="100" ht="20" customHeight="1" s="67">
      <c r="B100" s="49">
        <f>IF(C100="","",TEXT(ROW()-5,"ALT-0000"))</f>
        <v/>
      </c>
      <c r="C100" s="23" t="n"/>
      <c r="D100" s="23" t="n"/>
      <c r="E100" s="23" t="n"/>
      <c r="F100" s="23" t="n"/>
      <c r="G100" s="23" t="n"/>
      <c r="H100" s="23" t="n"/>
      <c r="I100" s="23" t="n"/>
      <c r="J100" s="23" t="n"/>
      <c r="K100" s="23" t="n"/>
      <c r="L100" s="23" t="n"/>
    </row>
    <row r="101" ht="20" customHeight="1" s="67">
      <c r="B101" s="49">
        <f>IF(C101="","",TEXT(ROW()-5,"ALT-0000"))</f>
        <v/>
      </c>
      <c r="C101" s="41" t="n"/>
      <c r="D101" s="41" t="n"/>
      <c r="E101" s="41" t="n"/>
      <c r="F101" s="41" t="n"/>
      <c r="G101" s="41" t="n"/>
      <c r="H101" s="41" t="n"/>
      <c r="I101" s="41" t="n"/>
      <c r="J101" s="41" t="n"/>
      <c r="K101" s="41" t="n"/>
      <c r="L101" s="41" t="n"/>
    </row>
    <row r="102" ht="20" customHeight="1" s="67">
      <c r="B102" s="49">
        <f>IF(C102="","",TEXT(ROW()-5,"ALT-0000"))</f>
        <v/>
      </c>
      <c r="C102" s="23" t="n"/>
      <c r="D102" s="23" t="n"/>
      <c r="E102" s="23" t="n"/>
      <c r="F102" s="23" t="n"/>
      <c r="G102" s="23" t="n"/>
      <c r="H102" s="23" t="n"/>
      <c r="I102" s="23" t="n"/>
      <c r="J102" s="23" t="n"/>
      <c r="K102" s="23" t="n"/>
      <c r="L102" s="23" t="n"/>
    </row>
    <row r="103" ht="20" customHeight="1" s="67">
      <c r="B103" s="49">
        <f>IF(C103="","",TEXT(ROW()-5,"ALT-0000"))</f>
        <v/>
      </c>
      <c r="C103" s="41" t="n"/>
      <c r="D103" s="41" t="n"/>
      <c r="E103" s="41" t="n"/>
      <c r="F103" s="41" t="n"/>
      <c r="G103" s="41" t="n"/>
      <c r="H103" s="41" t="n"/>
      <c r="I103" s="41" t="n"/>
      <c r="J103" s="41" t="n"/>
      <c r="K103" s="41" t="n"/>
      <c r="L103" s="41" t="n"/>
    </row>
    <row r="104" ht="20" customHeight="1" s="67">
      <c r="B104" s="49">
        <f>IF(C104="","",TEXT(ROW()-5,"ALT-0000"))</f>
        <v/>
      </c>
      <c r="C104" s="23" t="n"/>
      <c r="D104" s="23" t="n"/>
      <c r="E104" s="23" t="n"/>
      <c r="F104" s="23" t="n"/>
      <c r="G104" s="23" t="n"/>
      <c r="H104" s="23" t="n"/>
      <c r="I104" s="23" t="n"/>
      <c r="J104" s="23" t="n"/>
      <c r="K104" s="23" t="n"/>
      <c r="L104" s="23" t="n"/>
    </row>
    <row r="105" ht="20" customHeight="1" s="67">
      <c r="B105" s="49">
        <f>IF(C105="","",TEXT(ROW()-5,"ALT-0000"))</f>
        <v/>
      </c>
      <c r="C105" s="41" t="n"/>
      <c r="D105" s="41" t="n"/>
      <c r="E105" s="41" t="n"/>
      <c r="F105" s="41" t="n"/>
      <c r="G105" s="41" t="n"/>
      <c r="H105" s="41" t="n"/>
      <c r="I105" s="41" t="n"/>
      <c r="J105" s="41" t="n"/>
      <c r="K105" s="41" t="n"/>
      <c r="L105" s="41" t="n"/>
    </row>
  </sheetData>
  <mergeCells count="5">
    <mergeCell ref="B2:C2"/>
    <mergeCell ref="H2:I2"/>
    <mergeCell ref="B1:K1"/>
    <mergeCell ref="B4:K4"/>
    <mergeCell ref="E2:F2"/>
  </mergeCells>
  <conditionalFormatting sqref="E6:E200">
    <cfRule type="cellIs" priority="1" operator="equal" dxfId="13">
      <formula>"Critical"</formula>
    </cfRule>
  </conditionalFormatting>
  <conditionalFormatting sqref="F6:F200">
    <cfRule type="cellIs" priority="2" operator="equal" dxfId="13">
      <formula>"Open"</formula>
    </cfRule>
    <cfRule type="cellIs" priority="3" operator="equal" dxfId="14">
      <formula>"Closed"</formula>
    </cfRule>
  </conditionalFormatting>
  <conditionalFormatting sqref="L6:L200">
    <cfRule type="cellIs" priority="4" operator="equal" dxfId="12">
      <formula>"True Positive"</formula>
    </cfRule>
    <cfRule type="cellIs" priority="5" operator="equal" dxfId="14">
      <formula>"False Positive"</formula>
    </cfRule>
  </conditionalFormatting>
  <dataValidations count="3">
    <dataValidation sqref="E6:E1000" showDropDown="0" showInputMessage="0" showErrorMessage="0" allowBlank="0" type="list">
      <formula1>"Critical,High,Medium,Low"</formula1>
    </dataValidation>
    <dataValidation sqref="F6:F1000" showDropDown="0" showInputMessage="0" showErrorMessage="0" allowBlank="0" type="list">
      <formula1>"Open,Investigating,Closed,False Positive,Escalated"</formula1>
    </dataValidation>
    <dataValidation sqref="L6:L1000" showDropDown="0" showInputMessage="0" showErrorMessage="0" allowBlank="0" type="list">
      <formula1>"True Positive,False Positive,Benign,Escalated,In Progress"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1:J105"/>
  <sheetViews>
    <sheetView showGridLines="1" workbookViewId="0">
      <selection activeCell="A1" sqref="A1"/>
    </sheetView>
  </sheetViews>
  <sheetFormatPr baseColWidth="10" defaultColWidth="8.83203125" defaultRowHeight="15"/>
  <cols>
    <col width="3" customWidth="1" style="67" min="1" max="1"/>
    <col width="14" customWidth="1" style="67" min="2" max="2"/>
    <col width="22" customWidth="1" style="67" min="3" max="3"/>
    <col width="12" customWidth="1" style="67" min="4" max="5"/>
    <col width="25" customWidth="1" style="67" min="6" max="6"/>
    <col width="18" customWidth="1" style="67" min="7" max="8"/>
    <col width="12" customWidth="1" style="67" min="9" max="9"/>
    <col width="15" customWidth="1" style="67" min="10" max="10"/>
    <col width="3" customWidth="1" style="67" min="11" max="11"/>
  </cols>
  <sheetData>
    <row r="1" ht="38" customHeight="1" s="67">
      <c r="B1" s="117" t="inlineStr">
        <is>
          <t>CLOUD SECURITY DASHBOARD</t>
        </is>
      </c>
    </row>
    <row r="2" ht="30" customHeight="1" s="67">
      <c r="B2" s="116">
        <f>COUNTA(B5:B500)</f>
        <v/>
      </c>
      <c r="D2" t="inlineStr">
        <is>
          <t>Cloud Resources</t>
        </is>
      </c>
      <c r="E2" s="105">
        <f>COUNTIF(E5:E500,"Critical")+COUNTIF(E5:E500,"High")</f>
        <v/>
      </c>
      <c r="G2" t="inlineStr">
        <is>
          <t>Critical/High Findings</t>
        </is>
      </c>
      <c r="H2" s="102">
        <f>COUNTIF(G5:G500,"Non-Compliant")</f>
        <v/>
      </c>
      <c r="J2" t="inlineStr">
        <is>
          <t>Non-Compliant</t>
        </is>
      </c>
    </row>
    <row r="3" ht="22" customHeight="1" s="67">
      <c r="B3">
        <f>COUNTIF(G5:G500,"In Remediation")</f>
        <v/>
      </c>
      <c r="C3" t="inlineStr">
        <is>
          <t>In Remediation</t>
        </is>
      </c>
      <c r="D3">
        <f>COUNTIF(G5:G500,"Compliant")</f>
        <v/>
      </c>
      <c r="E3" t="inlineStr">
        <is>
          <t>Compliant</t>
        </is>
      </c>
      <c r="F3" s="46">
        <f>IFERROR(COUNTIF(G5:G500,"Compliant")/COUNTA(B5:B500)*100,0)</f>
        <v/>
      </c>
      <c r="G3" t="inlineStr">
        <is>
          <t>Compliance Rate %</t>
        </is>
      </c>
    </row>
    <row r="4" ht="22" customHeight="1" s="67">
      <c r="B4" s="118" t="inlineStr">
        <is>
          <t>CLOUD MISCONFIGURATION REMEDIATION TRACKER</t>
        </is>
      </c>
    </row>
    <row r="5" ht="28" customHeight="1" s="67">
      <c r="B5" s="50" t="inlineStr">
        <is>
          <t>Resource ID</t>
        </is>
      </c>
      <c r="C5" s="50" t="inlineStr">
        <is>
          <t>Resource Name</t>
        </is>
      </c>
      <c r="D5" s="50" t="inlineStr">
        <is>
          <t>Cloud Provider</t>
        </is>
      </c>
      <c r="E5" s="50" t="inlineStr">
        <is>
          <t>Finding Severity</t>
        </is>
      </c>
      <c r="F5" s="50" t="inlineStr">
        <is>
          <t>Misconfiguration Type</t>
        </is>
      </c>
      <c r="G5" s="50" t="inlineStr">
        <is>
          <t>Compliance Status</t>
        </is>
      </c>
      <c r="H5" s="50" t="inlineStr">
        <is>
          <t>Remediation Status</t>
        </is>
      </c>
      <c r="I5" s="50" t="inlineStr">
        <is>
          <t>Assigned To</t>
        </is>
      </c>
      <c r="J5" s="50" t="inlineStr">
        <is>
          <t>Due Date</t>
        </is>
      </c>
    </row>
    <row r="6" ht="20" customHeight="1" s="67">
      <c r="B6" s="23" t="inlineStr">
        <is>
          <t>AWS-S3-001</t>
        </is>
      </c>
      <c r="C6" s="23" t="inlineStr">
        <is>
          <t>prod-customer-data-bucket</t>
        </is>
      </c>
      <c r="D6" s="23" t="inlineStr">
        <is>
          <t>AWS</t>
        </is>
      </c>
      <c r="E6" s="23" t="inlineStr">
        <is>
          <t>Critical</t>
        </is>
      </c>
      <c r="F6" s="23" t="inlineStr">
        <is>
          <t>S3 Bucket Publicly Accessible - ACL grants public read</t>
        </is>
      </c>
      <c r="G6" s="23" t="inlineStr">
        <is>
          <t>Non-Compliant</t>
        </is>
      </c>
      <c r="H6" s="23" t="inlineStr">
        <is>
          <t>In Remediation</t>
        </is>
      </c>
      <c r="I6" s="23" t="inlineStr">
        <is>
          <t>Cloud Team</t>
        </is>
      </c>
      <c r="J6" s="23" t="inlineStr">
        <is>
          <t>2026-10-16</t>
        </is>
      </c>
    </row>
    <row r="7" ht="20" customHeight="1" s="67">
      <c r="B7" s="45" t="inlineStr">
        <is>
          <t>AZ-NSG-002</t>
        </is>
      </c>
      <c r="C7" s="45" t="inlineStr">
        <is>
          <t>prod-api-network-security-group</t>
        </is>
      </c>
      <c r="D7" s="45" t="inlineStr">
        <is>
          <t>Azure</t>
        </is>
      </c>
      <c r="E7" s="45" t="inlineStr">
        <is>
          <t>High</t>
        </is>
      </c>
      <c r="F7" s="45" t="inlineStr">
        <is>
          <t>NSG Rule allows RDP (port 3389) from Any (0.0.0.0/0)</t>
        </is>
      </c>
      <c r="G7" s="45" t="inlineStr">
        <is>
          <t>Non-Compliant</t>
        </is>
      </c>
      <c r="H7" s="45" t="inlineStr">
        <is>
          <t>In Remediation</t>
        </is>
      </c>
      <c r="I7" s="45" t="inlineStr">
        <is>
          <t>Azure Team</t>
        </is>
      </c>
      <c r="J7" s="45" t="inlineStr">
        <is>
          <t>2026-10-17</t>
        </is>
      </c>
    </row>
    <row r="8" ht="20" customHeight="1" s="67">
      <c r="B8" s="23" t="inlineStr">
        <is>
          <t>GCP-IAM-003</t>
        </is>
      </c>
      <c r="C8" s="23" t="inlineStr">
        <is>
          <t>prod-serviceaccount@project.iam</t>
        </is>
      </c>
      <c r="D8" s="23" t="inlineStr">
        <is>
          <t>GCP</t>
        </is>
      </c>
      <c r="E8" s="23" t="inlineStr">
        <is>
          <t>Critical</t>
        </is>
      </c>
      <c r="F8" s="23" t="inlineStr">
        <is>
          <t>Service Account with Owner role on entire Project</t>
        </is>
      </c>
      <c r="G8" s="23" t="inlineStr">
        <is>
          <t>Non-Compliant</t>
        </is>
      </c>
      <c r="H8" s="23" t="inlineStr">
        <is>
          <t>Open</t>
        </is>
      </c>
      <c r="I8" s="23" t="inlineStr">
        <is>
          <t>GCP Team</t>
        </is>
      </c>
      <c r="J8" s="23" t="inlineStr">
        <is>
          <t>2026-10-15</t>
        </is>
      </c>
    </row>
    <row r="9" ht="20" customHeight="1" s="67">
      <c r="B9" s="45" t="inlineStr">
        <is>
          <t>AWS-EC2-004</t>
        </is>
      </c>
      <c r="C9" s="45" t="inlineStr">
        <is>
          <t>prod-web-server-sg-01</t>
        </is>
      </c>
      <c r="D9" s="45" t="inlineStr">
        <is>
          <t>AWS</t>
        </is>
      </c>
      <c r="E9" s="45" t="inlineStr">
        <is>
          <t>Medium</t>
        </is>
      </c>
      <c r="F9" s="45" t="inlineStr">
        <is>
          <t>Security Group allows SSH (port 22) from 0.0.0.0/0</t>
        </is>
      </c>
      <c r="G9" s="45" t="inlineStr">
        <is>
          <t>Compliant</t>
        </is>
      </c>
      <c r="H9" s="45" t="inlineStr">
        <is>
          <t>Compliant</t>
        </is>
      </c>
      <c r="I9" s="45" t="inlineStr">
        <is>
          <t>Cloud Team</t>
        </is>
      </c>
      <c r="J9" s="45" t="inlineStr">
        <is>
          <t>2026-10-20</t>
        </is>
      </c>
    </row>
    <row r="10" ht="20" customHeight="1" s="67">
      <c r="B10" s="23" t="inlineStr">
        <is>
          <t>AZ-KV-005</t>
        </is>
      </c>
      <c r="C10" s="23" t="inlineStr">
        <is>
          <t>prod-keyvault-secrets-01</t>
        </is>
      </c>
      <c r="D10" s="23" t="inlineStr">
        <is>
          <t>Azure</t>
        </is>
      </c>
      <c r="E10" s="23" t="inlineStr">
        <is>
          <t>High</t>
        </is>
      </c>
      <c r="F10" s="23" t="inlineStr">
        <is>
          <t>Key Vault soft delete and purge protection disabled</t>
        </is>
      </c>
      <c r="G10" s="23" t="inlineStr">
        <is>
          <t>Non-Compliant</t>
        </is>
      </c>
      <c r="H10" s="23" t="inlineStr">
        <is>
          <t>In Remediation</t>
        </is>
      </c>
      <c r="I10" s="23" t="inlineStr">
        <is>
          <t>Azure Team</t>
        </is>
      </c>
      <c r="J10" s="23" t="inlineStr">
        <is>
          <t>2026-10-18</t>
        </is>
      </c>
    </row>
    <row r="11" ht="20" customHeight="1" s="67">
      <c r="B11" s="45" t="inlineStr">
        <is>
          <t>AWS-CT-006</t>
        </is>
      </c>
      <c r="C11" s="45" t="inlineStr">
        <is>
          <t>prod-cloudtrail-all-regions</t>
        </is>
      </c>
      <c r="D11" s="45" t="inlineStr">
        <is>
          <t>AWS</t>
        </is>
      </c>
      <c r="E11" s="45" t="inlineStr">
        <is>
          <t>Critical</t>
        </is>
      </c>
      <c r="F11" s="45" t="inlineStr">
        <is>
          <t>CloudTrail logging disabled in multiple regions</t>
        </is>
      </c>
      <c r="G11" s="45" t="inlineStr">
        <is>
          <t>Non-Compliant</t>
        </is>
      </c>
      <c r="H11" s="45" t="inlineStr">
        <is>
          <t>In Remediation</t>
        </is>
      </c>
      <c r="I11" s="45" t="inlineStr">
        <is>
          <t>SecOps</t>
        </is>
      </c>
      <c r="J11" s="45" t="inlineStr">
        <is>
          <t>2026-10-15</t>
        </is>
      </c>
    </row>
    <row r="12" ht="20" customHeight="1" s="67">
      <c r="B12" s="23" t="inlineStr">
        <is>
          <t>GCP-GCS-007</t>
        </is>
      </c>
      <c r="C12" s="23" t="inlineStr">
        <is>
          <t>dev-build-artifacts-bucket</t>
        </is>
      </c>
      <c r="D12" s="23" t="inlineStr">
        <is>
          <t>GCP</t>
        </is>
      </c>
      <c r="E12" s="23" t="inlineStr">
        <is>
          <t>Low</t>
        </is>
      </c>
      <c r="F12" s="23" t="inlineStr">
        <is>
          <t>Bucket versioning disabled - no point-in-time recovery</t>
        </is>
      </c>
      <c r="G12" s="23" t="inlineStr">
        <is>
          <t>Non-Compliant</t>
        </is>
      </c>
      <c r="H12" s="23" t="inlineStr">
        <is>
          <t>Open</t>
        </is>
      </c>
      <c r="I12" s="23" t="inlineStr">
        <is>
          <t>Dev Team</t>
        </is>
      </c>
      <c r="J12" s="23" t="inlineStr">
        <is>
          <t>2026-10-30</t>
        </is>
      </c>
    </row>
    <row r="13" ht="20" customHeight="1" s="67">
      <c r="B13" s="45" t="inlineStr">
        <is>
          <t>AWS-RDS-008</t>
        </is>
      </c>
      <c r="C13" s="45" t="inlineStr">
        <is>
          <t>prod-database-cluster-01</t>
        </is>
      </c>
      <c r="D13" s="45" t="inlineStr">
        <is>
          <t>AWS</t>
        </is>
      </c>
      <c r="E13" s="45" t="inlineStr">
        <is>
          <t>High</t>
        </is>
      </c>
      <c r="F13" s="45" t="inlineStr">
        <is>
          <t>RDS instance lacks Multi-AZ failover configuration</t>
        </is>
      </c>
      <c r="G13" s="45" t="inlineStr">
        <is>
          <t>Compliant</t>
        </is>
      </c>
      <c r="H13" s="45" t="inlineStr">
        <is>
          <t>Compliant</t>
        </is>
      </c>
      <c r="I13" s="45" t="inlineStr">
        <is>
          <t>Cloud Team</t>
        </is>
      </c>
      <c r="J13" s="45" t="inlineStr">
        <is>
          <t>2026-10-22</t>
        </is>
      </c>
    </row>
    <row r="14" ht="20" customHeight="1" s="67">
      <c r="B14" s="23" t="inlineStr">
        <is>
          <t>AZ-ST-009</t>
        </is>
      </c>
      <c r="C14" s="23" t="inlineStr">
        <is>
          <t>corpstorageaccount01</t>
        </is>
      </c>
      <c r="D14" s="23" t="inlineStr">
        <is>
          <t>Azure</t>
        </is>
      </c>
      <c r="E14" s="23" t="inlineStr">
        <is>
          <t>Medium</t>
        </is>
      </c>
      <c r="F14" s="23" t="inlineStr">
        <is>
          <t>Storage account allows HTTP traffic (HTTPS not enforced)</t>
        </is>
      </c>
      <c r="G14" s="23" t="inlineStr">
        <is>
          <t>Non-Compliant</t>
        </is>
      </c>
      <c r="H14" s="23" t="inlineStr">
        <is>
          <t>In Remediation</t>
        </is>
      </c>
      <c r="I14" s="23" t="inlineStr">
        <is>
          <t>Azure Team</t>
        </is>
      </c>
      <c r="J14" s="23" t="inlineStr">
        <is>
          <t>2026-10-25</t>
        </is>
      </c>
    </row>
    <row r="15" ht="20" customHeight="1" s="67">
      <c r="B15" s="45" t="inlineStr">
        <is>
          <t>AWS-WAF-010</t>
        </is>
      </c>
      <c r="C15" s="45" t="inlineStr">
        <is>
          <t>prod-alb-waf-v2</t>
        </is>
      </c>
      <c r="D15" s="45" t="inlineStr">
        <is>
          <t>AWS</t>
        </is>
      </c>
      <c r="E15" s="45" t="inlineStr">
        <is>
          <t>High</t>
        </is>
      </c>
      <c r="F15" s="45" t="inlineStr">
        <is>
          <t>WAF not configured with OWASP managed rule groups</t>
        </is>
      </c>
      <c r="G15" s="45" t="inlineStr">
        <is>
          <t>Non-Compliant</t>
        </is>
      </c>
      <c r="H15" s="45" t="inlineStr">
        <is>
          <t>Open</t>
        </is>
      </c>
      <c r="I15" s="45" t="inlineStr">
        <is>
          <t>SecOps</t>
        </is>
      </c>
      <c r="J15" s="45" t="inlineStr">
        <is>
          <t>2026-10-21</t>
        </is>
      </c>
    </row>
    <row r="16" ht="20" customHeight="1" s="67">
      <c r="B16" s="23" t="n"/>
      <c r="C16" s="23" t="n"/>
      <c r="D16" s="23" t="n"/>
      <c r="E16" s="23" t="n"/>
      <c r="F16" s="23" t="n"/>
      <c r="G16" s="23" t="n"/>
      <c r="H16" s="23" t="n"/>
      <c r="I16" s="23" t="n"/>
      <c r="J16" s="23" t="n"/>
    </row>
    <row r="17" ht="20" customHeight="1" s="67">
      <c r="B17" s="45" t="n"/>
      <c r="C17" s="45" t="n"/>
      <c r="D17" s="45" t="n"/>
      <c r="E17" s="45" t="n"/>
      <c r="F17" s="45" t="n"/>
      <c r="G17" s="45" t="n"/>
      <c r="H17" s="45" t="n"/>
      <c r="I17" s="45" t="n"/>
      <c r="J17" s="45" t="n"/>
    </row>
    <row r="18" ht="20" customHeight="1" s="67">
      <c r="B18" s="23" t="n"/>
      <c r="C18" s="23" t="n"/>
      <c r="D18" s="23" t="n"/>
      <c r="E18" s="23" t="n"/>
      <c r="F18" s="23" t="n"/>
      <c r="G18" s="23" t="n"/>
      <c r="H18" s="23" t="n"/>
      <c r="I18" s="23" t="n"/>
      <c r="J18" s="23" t="n"/>
    </row>
    <row r="19" ht="20" customHeight="1" s="67">
      <c r="B19" s="45" t="n"/>
      <c r="C19" s="45" t="n"/>
      <c r="D19" s="45" t="n"/>
      <c r="E19" s="45" t="n"/>
      <c r="F19" s="45" t="n"/>
      <c r="G19" s="45" t="n"/>
      <c r="H19" s="45" t="n"/>
      <c r="I19" s="45" t="n"/>
      <c r="J19" s="45" t="n"/>
    </row>
    <row r="20" ht="20" customHeight="1" s="67">
      <c r="B20" s="23" t="n"/>
      <c r="C20" s="23" t="n"/>
      <c r="D20" s="23" t="n"/>
      <c r="E20" s="23" t="n"/>
      <c r="F20" s="23" t="n"/>
      <c r="G20" s="23" t="n"/>
      <c r="H20" s="23" t="n"/>
      <c r="I20" s="23" t="n"/>
      <c r="J20" s="23" t="n"/>
    </row>
    <row r="21" ht="20" customHeight="1" s="67">
      <c r="B21" s="45" t="n"/>
      <c r="C21" s="45" t="n"/>
      <c r="D21" s="45" t="n"/>
      <c r="E21" s="45" t="n"/>
      <c r="F21" s="45" t="n"/>
      <c r="G21" s="45" t="n"/>
      <c r="H21" s="45" t="n"/>
      <c r="I21" s="45" t="n"/>
      <c r="J21" s="45" t="n"/>
    </row>
    <row r="22" ht="20" customHeight="1" s="67">
      <c r="B22" s="23" t="n"/>
      <c r="C22" s="23" t="n"/>
      <c r="D22" s="23" t="n"/>
      <c r="E22" s="23" t="n"/>
      <c r="F22" s="23" t="n"/>
      <c r="G22" s="23" t="n"/>
      <c r="H22" s="23" t="n"/>
      <c r="I22" s="23" t="n"/>
      <c r="J22" s="23" t="n"/>
    </row>
    <row r="23" ht="20" customHeight="1" s="67">
      <c r="B23" s="45" t="n"/>
      <c r="C23" s="45" t="n"/>
      <c r="D23" s="45" t="n"/>
      <c r="E23" s="45" t="n"/>
      <c r="F23" s="45" t="n"/>
      <c r="G23" s="45" t="n"/>
      <c r="H23" s="45" t="n"/>
      <c r="I23" s="45" t="n"/>
      <c r="J23" s="45" t="n"/>
    </row>
    <row r="24" ht="20" customHeight="1" s="67">
      <c r="B24" s="23" t="n"/>
      <c r="C24" s="23" t="n"/>
      <c r="D24" s="23" t="n"/>
      <c r="E24" s="23" t="n"/>
      <c r="F24" s="23" t="n"/>
      <c r="G24" s="23" t="n"/>
      <c r="H24" s="23" t="n"/>
      <c r="I24" s="23" t="n"/>
      <c r="J24" s="23" t="n"/>
    </row>
    <row r="25" ht="20" customHeight="1" s="67">
      <c r="B25" s="45" t="n"/>
      <c r="C25" s="45" t="n"/>
      <c r="D25" s="45" t="n"/>
      <c r="E25" s="45" t="n"/>
      <c r="F25" s="45" t="n"/>
      <c r="G25" s="45" t="n"/>
      <c r="H25" s="45" t="n"/>
      <c r="I25" s="45" t="n"/>
      <c r="J25" s="45" t="n"/>
    </row>
    <row r="26" ht="20" customHeight="1" s="67">
      <c r="B26" s="23" t="n"/>
      <c r="C26" s="23" t="n"/>
      <c r="D26" s="23" t="n"/>
      <c r="E26" s="23" t="n"/>
      <c r="F26" s="23" t="n"/>
      <c r="G26" s="23" t="n"/>
      <c r="H26" s="23" t="n"/>
      <c r="I26" s="23" t="n"/>
      <c r="J26" s="23" t="n"/>
    </row>
    <row r="27" ht="20" customHeight="1" s="67">
      <c r="B27" s="45" t="n"/>
      <c r="C27" s="45" t="n"/>
      <c r="D27" s="45" t="n"/>
      <c r="E27" s="45" t="n"/>
      <c r="F27" s="45" t="n"/>
      <c r="G27" s="45" t="n"/>
      <c r="H27" s="45" t="n"/>
      <c r="I27" s="45" t="n"/>
      <c r="J27" s="45" t="n"/>
    </row>
    <row r="28" ht="20" customHeight="1" s="67">
      <c r="B28" s="23" t="n"/>
      <c r="C28" s="23" t="n"/>
      <c r="D28" s="23" t="n"/>
      <c r="E28" s="23" t="n"/>
      <c r="F28" s="23" t="n"/>
      <c r="G28" s="23" t="n"/>
      <c r="H28" s="23" t="n"/>
      <c r="I28" s="23" t="n"/>
      <c r="J28" s="23" t="n"/>
    </row>
    <row r="29" ht="20" customHeight="1" s="67">
      <c r="B29" s="45" t="n"/>
      <c r="C29" s="45" t="n"/>
      <c r="D29" s="45" t="n"/>
      <c r="E29" s="45" t="n"/>
      <c r="F29" s="45" t="n"/>
      <c r="G29" s="45" t="n"/>
      <c r="H29" s="45" t="n"/>
      <c r="I29" s="45" t="n"/>
      <c r="J29" s="45" t="n"/>
    </row>
    <row r="30" ht="20" customHeight="1" s="67">
      <c r="B30" s="23" t="n"/>
      <c r="C30" s="23" t="n"/>
      <c r="D30" s="23" t="n"/>
      <c r="E30" s="23" t="n"/>
      <c r="F30" s="23" t="n"/>
      <c r="G30" s="23" t="n"/>
      <c r="H30" s="23" t="n"/>
      <c r="I30" s="23" t="n"/>
      <c r="J30" s="23" t="n"/>
    </row>
    <row r="31" ht="20" customHeight="1" s="67">
      <c r="B31" s="45" t="n"/>
      <c r="C31" s="45" t="n"/>
      <c r="D31" s="45" t="n"/>
      <c r="E31" s="45" t="n"/>
      <c r="F31" s="45" t="n"/>
      <c r="G31" s="45" t="n"/>
      <c r="H31" s="45" t="n"/>
      <c r="I31" s="45" t="n"/>
      <c r="J31" s="45" t="n"/>
    </row>
    <row r="32" ht="20" customHeight="1" s="67">
      <c r="B32" s="23" t="n"/>
      <c r="C32" s="23" t="n"/>
      <c r="D32" s="23" t="n"/>
      <c r="E32" s="23" t="n"/>
      <c r="F32" s="23" t="n"/>
      <c r="G32" s="23" t="n"/>
      <c r="H32" s="23" t="n"/>
      <c r="I32" s="23" t="n"/>
      <c r="J32" s="23" t="n"/>
    </row>
    <row r="33" ht="20" customHeight="1" s="67">
      <c r="B33" s="45" t="n"/>
      <c r="C33" s="45" t="n"/>
      <c r="D33" s="45" t="n"/>
      <c r="E33" s="45" t="n"/>
      <c r="F33" s="45" t="n"/>
      <c r="G33" s="45" t="n"/>
      <c r="H33" s="45" t="n"/>
      <c r="I33" s="45" t="n"/>
      <c r="J33" s="45" t="n"/>
    </row>
    <row r="34" ht="20" customHeight="1" s="67">
      <c r="B34" s="23" t="n"/>
      <c r="C34" s="23" t="n"/>
      <c r="D34" s="23" t="n"/>
      <c r="E34" s="23" t="n"/>
      <c r="F34" s="23" t="n"/>
      <c r="G34" s="23" t="n"/>
      <c r="H34" s="23" t="n"/>
      <c r="I34" s="23" t="n"/>
      <c r="J34" s="23" t="n"/>
    </row>
    <row r="35" ht="20" customHeight="1" s="67">
      <c r="B35" s="45" t="n"/>
      <c r="C35" s="45" t="n"/>
      <c r="D35" s="45" t="n"/>
      <c r="E35" s="45" t="n"/>
      <c r="F35" s="45" t="n"/>
      <c r="G35" s="45" t="n"/>
      <c r="H35" s="45" t="n"/>
      <c r="I35" s="45" t="n"/>
      <c r="J35" s="45" t="n"/>
    </row>
    <row r="36" ht="20" customHeight="1" s="67">
      <c r="B36" s="23" t="n"/>
      <c r="C36" s="23" t="n"/>
      <c r="D36" s="23" t="n"/>
      <c r="E36" s="23" t="n"/>
      <c r="F36" s="23" t="n"/>
      <c r="G36" s="23" t="n"/>
      <c r="H36" s="23" t="n"/>
      <c r="I36" s="23" t="n"/>
      <c r="J36" s="23" t="n"/>
    </row>
    <row r="37" ht="20" customHeight="1" s="67">
      <c r="B37" s="45" t="n"/>
      <c r="C37" s="45" t="n"/>
      <c r="D37" s="45" t="n"/>
      <c r="E37" s="45" t="n"/>
      <c r="F37" s="45" t="n"/>
      <c r="G37" s="45" t="n"/>
      <c r="H37" s="45" t="n"/>
      <c r="I37" s="45" t="n"/>
      <c r="J37" s="45" t="n"/>
    </row>
    <row r="38" ht="20" customHeight="1" s="67">
      <c r="B38" s="23" t="n"/>
      <c r="C38" s="23" t="n"/>
      <c r="D38" s="23" t="n"/>
      <c r="E38" s="23" t="n"/>
      <c r="F38" s="23" t="n"/>
      <c r="G38" s="23" t="n"/>
      <c r="H38" s="23" t="n"/>
      <c r="I38" s="23" t="n"/>
      <c r="J38" s="23" t="n"/>
    </row>
    <row r="39" ht="20" customHeight="1" s="67">
      <c r="B39" s="45" t="n"/>
      <c r="C39" s="45" t="n"/>
      <c r="D39" s="45" t="n"/>
      <c r="E39" s="45" t="n"/>
      <c r="F39" s="45" t="n"/>
      <c r="G39" s="45" t="n"/>
      <c r="H39" s="45" t="n"/>
      <c r="I39" s="45" t="n"/>
      <c r="J39" s="45" t="n"/>
    </row>
    <row r="40" ht="20" customHeight="1" s="67">
      <c r="B40" s="23" t="n"/>
      <c r="C40" s="23" t="n"/>
      <c r="D40" s="23" t="n"/>
      <c r="E40" s="23" t="n"/>
      <c r="F40" s="23" t="n"/>
      <c r="G40" s="23" t="n"/>
      <c r="H40" s="23" t="n"/>
      <c r="I40" s="23" t="n"/>
      <c r="J40" s="23" t="n"/>
    </row>
    <row r="41" ht="20" customHeight="1" s="67">
      <c r="B41" s="45" t="n"/>
      <c r="C41" s="45" t="n"/>
      <c r="D41" s="45" t="n"/>
      <c r="E41" s="45" t="n"/>
      <c r="F41" s="45" t="n"/>
      <c r="G41" s="45" t="n"/>
      <c r="H41" s="45" t="n"/>
      <c r="I41" s="45" t="n"/>
      <c r="J41" s="45" t="n"/>
    </row>
    <row r="42" ht="20" customHeight="1" s="67">
      <c r="B42" s="23" t="n"/>
      <c r="C42" s="23" t="n"/>
      <c r="D42" s="23" t="n"/>
      <c r="E42" s="23" t="n"/>
      <c r="F42" s="23" t="n"/>
      <c r="G42" s="23" t="n"/>
      <c r="H42" s="23" t="n"/>
      <c r="I42" s="23" t="n"/>
      <c r="J42" s="23" t="n"/>
    </row>
    <row r="43" ht="20" customHeight="1" s="67">
      <c r="B43" s="45" t="n"/>
      <c r="C43" s="45" t="n"/>
      <c r="D43" s="45" t="n"/>
      <c r="E43" s="45" t="n"/>
      <c r="F43" s="45" t="n"/>
      <c r="G43" s="45" t="n"/>
      <c r="H43" s="45" t="n"/>
      <c r="I43" s="45" t="n"/>
      <c r="J43" s="45" t="n"/>
    </row>
    <row r="44" ht="20" customHeight="1" s="67">
      <c r="B44" s="23" t="n"/>
      <c r="C44" s="23" t="n"/>
      <c r="D44" s="23" t="n"/>
      <c r="E44" s="23" t="n"/>
      <c r="F44" s="23" t="n"/>
      <c r="G44" s="23" t="n"/>
      <c r="H44" s="23" t="n"/>
      <c r="I44" s="23" t="n"/>
      <c r="J44" s="23" t="n"/>
    </row>
    <row r="45" ht="20" customHeight="1" s="67">
      <c r="B45" s="45" t="n"/>
      <c r="C45" s="45" t="n"/>
      <c r="D45" s="45" t="n"/>
      <c r="E45" s="45" t="n"/>
      <c r="F45" s="45" t="n"/>
      <c r="G45" s="45" t="n"/>
      <c r="H45" s="45" t="n"/>
      <c r="I45" s="45" t="n"/>
      <c r="J45" s="45" t="n"/>
    </row>
    <row r="46" ht="20" customHeight="1" s="67">
      <c r="B46" s="23" t="n"/>
      <c r="C46" s="23" t="n"/>
      <c r="D46" s="23" t="n"/>
      <c r="E46" s="23" t="n"/>
      <c r="F46" s="23" t="n"/>
      <c r="G46" s="23" t="n"/>
      <c r="H46" s="23" t="n"/>
      <c r="I46" s="23" t="n"/>
      <c r="J46" s="23" t="n"/>
    </row>
    <row r="47" ht="20" customHeight="1" s="67">
      <c r="B47" s="45" t="n"/>
      <c r="C47" s="45" t="n"/>
      <c r="D47" s="45" t="n"/>
      <c r="E47" s="45" t="n"/>
      <c r="F47" s="45" t="n"/>
      <c r="G47" s="45" t="n"/>
      <c r="H47" s="45" t="n"/>
      <c r="I47" s="45" t="n"/>
      <c r="J47" s="45" t="n"/>
    </row>
    <row r="48" ht="20" customHeight="1" s="67">
      <c r="B48" s="23" t="n"/>
      <c r="C48" s="23" t="n"/>
      <c r="D48" s="23" t="n"/>
      <c r="E48" s="23" t="n"/>
      <c r="F48" s="23" t="n"/>
      <c r="G48" s="23" t="n"/>
      <c r="H48" s="23" t="n"/>
      <c r="I48" s="23" t="n"/>
      <c r="J48" s="23" t="n"/>
    </row>
    <row r="49" ht="20" customHeight="1" s="67">
      <c r="B49" s="45" t="n"/>
      <c r="C49" s="45" t="n"/>
      <c r="D49" s="45" t="n"/>
      <c r="E49" s="45" t="n"/>
      <c r="F49" s="45" t="n"/>
      <c r="G49" s="45" t="n"/>
      <c r="H49" s="45" t="n"/>
      <c r="I49" s="45" t="n"/>
      <c r="J49" s="45" t="n"/>
    </row>
    <row r="50" ht="20" customHeight="1" s="67">
      <c r="B50" s="23" t="n"/>
      <c r="C50" s="23" t="n"/>
      <c r="D50" s="23" t="n"/>
      <c r="E50" s="23" t="n"/>
      <c r="F50" s="23" t="n"/>
      <c r="G50" s="23" t="n"/>
      <c r="H50" s="23" t="n"/>
      <c r="I50" s="23" t="n"/>
      <c r="J50" s="23" t="n"/>
    </row>
    <row r="51" ht="20" customHeight="1" s="67">
      <c r="B51" s="45" t="n"/>
      <c r="C51" s="45" t="n"/>
      <c r="D51" s="45" t="n"/>
      <c r="E51" s="45" t="n"/>
      <c r="F51" s="45" t="n"/>
      <c r="G51" s="45" t="n"/>
      <c r="H51" s="45" t="n"/>
      <c r="I51" s="45" t="n"/>
      <c r="J51" s="45" t="n"/>
    </row>
    <row r="52" ht="20" customHeight="1" s="67">
      <c r="B52" s="23" t="n"/>
      <c r="C52" s="23" t="n"/>
      <c r="D52" s="23" t="n"/>
      <c r="E52" s="23" t="n"/>
      <c r="F52" s="23" t="n"/>
      <c r="G52" s="23" t="n"/>
      <c r="H52" s="23" t="n"/>
      <c r="I52" s="23" t="n"/>
      <c r="J52" s="23" t="n"/>
    </row>
    <row r="53" ht="20" customHeight="1" s="67">
      <c r="B53" s="45" t="n"/>
      <c r="C53" s="45" t="n"/>
      <c r="D53" s="45" t="n"/>
      <c r="E53" s="45" t="n"/>
      <c r="F53" s="45" t="n"/>
      <c r="G53" s="45" t="n"/>
      <c r="H53" s="45" t="n"/>
      <c r="I53" s="45" t="n"/>
      <c r="J53" s="45" t="n"/>
    </row>
    <row r="54" ht="20" customHeight="1" s="67">
      <c r="B54" s="23" t="n"/>
      <c r="C54" s="23" t="n"/>
      <c r="D54" s="23" t="n"/>
      <c r="E54" s="23" t="n"/>
      <c r="F54" s="23" t="n"/>
      <c r="G54" s="23" t="n"/>
      <c r="H54" s="23" t="n"/>
      <c r="I54" s="23" t="n"/>
      <c r="J54" s="23" t="n"/>
    </row>
    <row r="55" ht="20" customHeight="1" s="67">
      <c r="B55" s="45" t="n"/>
      <c r="C55" s="45" t="n"/>
      <c r="D55" s="45" t="n"/>
      <c r="E55" s="45" t="n"/>
      <c r="F55" s="45" t="n"/>
      <c r="G55" s="45" t="n"/>
      <c r="H55" s="45" t="n"/>
      <c r="I55" s="45" t="n"/>
      <c r="J55" s="45" t="n"/>
    </row>
    <row r="56" ht="20" customHeight="1" s="67">
      <c r="B56" s="23" t="n"/>
      <c r="C56" s="23" t="n"/>
      <c r="D56" s="23" t="n"/>
      <c r="E56" s="23" t="n"/>
      <c r="F56" s="23" t="n"/>
      <c r="G56" s="23" t="n"/>
      <c r="H56" s="23" t="n"/>
      <c r="I56" s="23" t="n"/>
      <c r="J56" s="23" t="n"/>
    </row>
    <row r="57" ht="20" customHeight="1" s="67">
      <c r="B57" s="45" t="n"/>
      <c r="C57" s="45" t="n"/>
      <c r="D57" s="45" t="n"/>
      <c r="E57" s="45" t="n"/>
      <c r="F57" s="45" t="n"/>
      <c r="G57" s="45" t="n"/>
      <c r="H57" s="45" t="n"/>
      <c r="I57" s="45" t="n"/>
      <c r="J57" s="45" t="n"/>
    </row>
    <row r="58" ht="20" customHeight="1" s="67">
      <c r="B58" s="23" t="n"/>
      <c r="C58" s="23" t="n"/>
      <c r="D58" s="23" t="n"/>
      <c r="E58" s="23" t="n"/>
      <c r="F58" s="23" t="n"/>
      <c r="G58" s="23" t="n"/>
      <c r="H58" s="23" t="n"/>
      <c r="I58" s="23" t="n"/>
      <c r="J58" s="23" t="n"/>
    </row>
    <row r="59" ht="20" customHeight="1" s="67">
      <c r="B59" s="45" t="n"/>
      <c r="C59" s="45" t="n"/>
      <c r="D59" s="45" t="n"/>
      <c r="E59" s="45" t="n"/>
      <c r="F59" s="45" t="n"/>
      <c r="G59" s="45" t="n"/>
      <c r="H59" s="45" t="n"/>
      <c r="I59" s="45" t="n"/>
      <c r="J59" s="45" t="n"/>
    </row>
    <row r="60" ht="20" customHeight="1" s="67">
      <c r="B60" s="23" t="n"/>
      <c r="C60" s="23" t="n"/>
      <c r="D60" s="23" t="n"/>
      <c r="E60" s="23" t="n"/>
      <c r="F60" s="23" t="n"/>
      <c r="G60" s="23" t="n"/>
      <c r="H60" s="23" t="n"/>
      <c r="I60" s="23" t="n"/>
      <c r="J60" s="23" t="n"/>
    </row>
    <row r="61" ht="20" customHeight="1" s="67">
      <c r="B61" s="45" t="n"/>
      <c r="C61" s="45" t="n"/>
      <c r="D61" s="45" t="n"/>
      <c r="E61" s="45" t="n"/>
      <c r="F61" s="45" t="n"/>
      <c r="G61" s="45" t="n"/>
      <c r="H61" s="45" t="n"/>
      <c r="I61" s="45" t="n"/>
      <c r="J61" s="45" t="n"/>
    </row>
    <row r="62" ht="20" customHeight="1" s="67">
      <c r="B62" s="23" t="n"/>
      <c r="C62" s="23" t="n"/>
      <c r="D62" s="23" t="n"/>
      <c r="E62" s="23" t="n"/>
      <c r="F62" s="23" t="n"/>
      <c r="G62" s="23" t="n"/>
      <c r="H62" s="23" t="n"/>
      <c r="I62" s="23" t="n"/>
      <c r="J62" s="23" t="n"/>
    </row>
    <row r="63" ht="20" customHeight="1" s="67">
      <c r="B63" s="45" t="n"/>
      <c r="C63" s="45" t="n"/>
      <c r="D63" s="45" t="n"/>
      <c r="E63" s="45" t="n"/>
      <c r="F63" s="45" t="n"/>
      <c r="G63" s="45" t="n"/>
      <c r="H63" s="45" t="n"/>
      <c r="I63" s="45" t="n"/>
      <c r="J63" s="45" t="n"/>
    </row>
    <row r="64" ht="20" customHeight="1" s="67">
      <c r="B64" s="23" t="n"/>
      <c r="C64" s="23" t="n"/>
      <c r="D64" s="23" t="n"/>
      <c r="E64" s="23" t="n"/>
      <c r="F64" s="23" t="n"/>
      <c r="G64" s="23" t="n"/>
      <c r="H64" s="23" t="n"/>
      <c r="I64" s="23" t="n"/>
      <c r="J64" s="23" t="n"/>
    </row>
    <row r="65" ht="20" customHeight="1" s="67">
      <c r="B65" s="45" t="n"/>
      <c r="C65" s="45" t="n"/>
      <c r="D65" s="45" t="n"/>
      <c r="E65" s="45" t="n"/>
      <c r="F65" s="45" t="n"/>
      <c r="G65" s="45" t="n"/>
      <c r="H65" s="45" t="n"/>
      <c r="I65" s="45" t="n"/>
      <c r="J65" s="45" t="n"/>
    </row>
    <row r="66" ht="20" customHeight="1" s="67">
      <c r="B66" s="23" t="n"/>
      <c r="C66" s="23" t="n"/>
      <c r="D66" s="23" t="n"/>
      <c r="E66" s="23" t="n"/>
      <c r="F66" s="23" t="n"/>
      <c r="G66" s="23" t="n"/>
      <c r="H66" s="23" t="n"/>
      <c r="I66" s="23" t="n"/>
      <c r="J66" s="23" t="n"/>
    </row>
    <row r="67" ht="20" customHeight="1" s="67">
      <c r="B67" s="45" t="n"/>
      <c r="C67" s="45" t="n"/>
      <c r="D67" s="45" t="n"/>
      <c r="E67" s="45" t="n"/>
      <c r="F67" s="45" t="n"/>
      <c r="G67" s="45" t="n"/>
      <c r="H67" s="45" t="n"/>
      <c r="I67" s="45" t="n"/>
      <c r="J67" s="45" t="n"/>
    </row>
    <row r="68" ht="20" customHeight="1" s="67">
      <c r="B68" s="23" t="n"/>
      <c r="C68" s="23" t="n"/>
      <c r="D68" s="23" t="n"/>
      <c r="E68" s="23" t="n"/>
      <c r="F68" s="23" t="n"/>
      <c r="G68" s="23" t="n"/>
      <c r="H68" s="23" t="n"/>
      <c r="I68" s="23" t="n"/>
      <c r="J68" s="23" t="n"/>
    </row>
    <row r="69" ht="20" customHeight="1" s="67">
      <c r="B69" s="45" t="n"/>
      <c r="C69" s="45" t="n"/>
      <c r="D69" s="45" t="n"/>
      <c r="E69" s="45" t="n"/>
      <c r="F69" s="45" t="n"/>
      <c r="G69" s="45" t="n"/>
      <c r="H69" s="45" t="n"/>
      <c r="I69" s="45" t="n"/>
      <c r="J69" s="45" t="n"/>
    </row>
    <row r="70" ht="20" customHeight="1" s="67">
      <c r="B70" s="23" t="n"/>
      <c r="C70" s="23" t="n"/>
      <c r="D70" s="23" t="n"/>
      <c r="E70" s="23" t="n"/>
      <c r="F70" s="23" t="n"/>
      <c r="G70" s="23" t="n"/>
      <c r="H70" s="23" t="n"/>
      <c r="I70" s="23" t="n"/>
      <c r="J70" s="23" t="n"/>
    </row>
    <row r="71" ht="20" customHeight="1" s="67">
      <c r="B71" s="45" t="n"/>
      <c r="C71" s="45" t="n"/>
      <c r="D71" s="45" t="n"/>
      <c r="E71" s="45" t="n"/>
      <c r="F71" s="45" t="n"/>
      <c r="G71" s="45" t="n"/>
      <c r="H71" s="45" t="n"/>
      <c r="I71" s="45" t="n"/>
      <c r="J71" s="45" t="n"/>
    </row>
    <row r="72" ht="20" customHeight="1" s="67">
      <c r="B72" s="23" t="n"/>
      <c r="C72" s="23" t="n"/>
      <c r="D72" s="23" t="n"/>
      <c r="E72" s="23" t="n"/>
      <c r="F72" s="23" t="n"/>
      <c r="G72" s="23" t="n"/>
      <c r="H72" s="23" t="n"/>
      <c r="I72" s="23" t="n"/>
      <c r="J72" s="23" t="n"/>
    </row>
    <row r="73" ht="20" customHeight="1" s="67">
      <c r="B73" s="45" t="n"/>
      <c r="C73" s="45" t="n"/>
      <c r="D73" s="45" t="n"/>
      <c r="E73" s="45" t="n"/>
      <c r="F73" s="45" t="n"/>
      <c r="G73" s="45" t="n"/>
      <c r="H73" s="45" t="n"/>
      <c r="I73" s="45" t="n"/>
      <c r="J73" s="45" t="n"/>
    </row>
    <row r="74" ht="20" customHeight="1" s="67">
      <c r="B74" s="23" t="n"/>
      <c r="C74" s="23" t="n"/>
      <c r="D74" s="23" t="n"/>
      <c r="E74" s="23" t="n"/>
      <c r="F74" s="23" t="n"/>
      <c r="G74" s="23" t="n"/>
      <c r="H74" s="23" t="n"/>
      <c r="I74" s="23" t="n"/>
      <c r="J74" s="23" t="n"/>
    </row>
    <row r="75" ht="20" customHeight="1" s="67">
      <c r="B75" s="45" t="n"/>
      <c r="C75" s="45" t="n"/>
      <c r="D75" s="45" t="n"/>
      <c r="E75" s="45" t="n"/>
      <c r="F75" s="45" t="n"/>
      <c r="G75" s="45" t="n"/>
      <c r="H75" s="45" t="n"/>
      <c r="I75" s="45" t="n"/>
      <c r="J75" s="45" t="n"/>
    </row>
    <row r="76" ht="20" customHeight="1" s="67">
      <c r="B76" s="23" t="n"/>
      <c r="C76" s="23" t="n"/>
      <c r="D76" s="23" t="n"/>
      <c r="E76" s="23" t="n"/>
      <c r="F76" s="23" t="n"/>
      <c r="G76" s="23" t="n"/>
      <c r="H76" s="23" t="n"/>
      <c r="I76" s="23" t="n"/>
      <c r="J76" s="23" t="n"/>
    </row>
    <row r="77" ht="20" customHeight="1" s="67">
      <c r="B77" s="45" t="n"/>
      <c r="C77" s="45" t="n"/>
      <c r="D77" s="45" t="n"/>
      <c r="E77" s="45" t="n"/>
      <c r="F77" s="45" t="n"/>
      <c r="G77" s="45" t="n"/>
      <c r="H77" s="45" t="n"/>
      <c r="I77" s="45" t="n"/>
      <c r="J77" s="45" t="n"/>
    </row>
    <row r="78" ht="20" customHeight="1" s="67">
      <c r="B78" s="23" t="n"/>
      <c r="C78" s="23" t="n"/>
      <c r="D78" s="23" t="n"/>
      <c r="E78" s="23" t="n"/>
      <c r="F78" s="23" t="n"/>
      <c r="G78" s="23" t="n"/>
      <c r="H78" s="23" t="n"/>
      <c r="I78" s="23" t="n"/>
      <c r="J78" s="23" t="n"/>
    </row>
    <row r="79" ht="20" customHeight="1" s="67">
      <c r="B79" s="45" t="n"/>
      <c r="C79" s="45" t="n"/>
      <c r="D79" s="45" t="n"/>
      <c r="E79" s="45" t="n"/>
      <c r="F79" s="45" t="n"/>
      <c r="G79" s="45" t="n"/>
      <c r="H79" s="45" t="n"/>
      <c r="I79" s="45" t="n"/>
      <c r="J79" s="45" t="n"/>
    </row>
    <row r="80" ht="20" customHeight="1" s="67">
      <c r="B80" s="23" t="n"/>
      <c r="C80" s="23" t="n"/>
      <c r="D80" s="23" t="n"/>
      <c r="E80" s="23" t="n"/>
      <c r="F80" s="23" t="n"/>
      <c r="G80" s="23" t="n"/>
      <c r="H80" s="23" t="n"/>
      <c r="I80" s="23" t="n"/>
      <c r="J80" s="23" t="n"/>
    </row>
    <row r="81" ht="20" customHeight="1" s="67">
      <c r="B81" s="45" t="n"/>
      <c r="C81" s="45" t="n"/>
      <c r="D81" s="45" t="n"/>
      <c r="E81" s="45" t="n"/>
      <c r="F81" s="45" t="n"/>
      <c r="G81" s="45" t="n"/>
      <c r="H81" s="45" t="n"/>
      <c r="I81" s="45" t="n"/>
      <c r="J81" s="45" t="n"/>
    </row>
    <row r="82" ht="20" customHeight="1" s="67">
      <c r="B82" s="23" t="n"/>
      <c r="C82" s="23" t="n"/>
      <c r="D82" s="23" t="n"/>
      <c r="E82" s="23" t="n"/>
      <c r="F82" s="23" t="n"/>
      <c r="G82" s="23" t="n"/>
      <c r="H82" s="23" t="n"/>
      <c r="I82" s="23" t="n"/>
      <c r="J82" s="23" t="n"/>
    </row>
    <row r="83" ht="20" customHeight="1" s="67">
      <c r="B83" s="45" t="n"/>
      <c r="C83" s="45" t="n"/>
      <c r="D83" s="45" t="n"/>
      <c r="E83" s="45" t="n"/>
      <c r="F83" s="45" t="n"/>
      <c r="G83" s="45" t="n"/>
      <c r="H83" s="45" t="n"/>
      <c r="I83" s="45" t="n"/>
      <c r="J83" s="45" t="n"/>
    </row>
    <row r="84" ht="20" customHeight="1" s="67">
      <c r="B84" s="23" t="n"/>
      <c r="C84" s="23" t="n"/>
      <c r="D84" s="23" t="n"/>
      <c r="E84" s="23" t="n"/>
      <c r="F84" s="23" t="n"/>
      <c r="G84" s="23" t="n"/>
      <c r="H84" s="23" t="n"/>
      <c r="I84" s="23" t="n"/>
      <c r="J84" s="23" t="n"/>
    </row>
    <row r="85" ht="20" customHeight="1" s="67">
      <c r="B85" s="45" t="n"/>
      <c r="C85" s="45" t="n"/>
      <c r="D85" s="45" t="n"/>
      <c r="E85" s="45" t="n"/>
      <c r="F85" s="45" t="n"/>
      <c r="G85" s="45" t="n"/>
      <c r="H85" s="45" t="n"/>
      <c r="I85" s="45" t="n"/>
      <c r="J85" s="45" t="n"/>
    </row>
    <row r="86" ht="20" customHeight="1" s="67">
      <c r="B86" s="23" t="n"/>
      <c r="C86" s="23" t="n"/>
      <c r="D86" s="23" t="n"/>
      <c r="E86" s="23" t="n"/>
      <c r="F86" s="23" t="n"/>
      <c r="G86" s="23" t="n"/>
      <c r="H86" s="23" t="n"/>
      <c r="I86" s="23" t="n"/>
      <c r="J86" s="23" t="n"/>
    </row>
    <row r="87" ht="20" customHeight="1" s="67">
      <c r="B87" s="45" t="n"/>
      <c r="C87" s="45" t="n"/>
      <c r="D87" s="45" t="n"/>
      <c r="E87" s="45" t="n"/>
      <c r="F87" s="45" t="n"/>
      <c r="G87" s="45" t="n"/>
      <c r="H87" s="45" t="n"/>
      <c r="I87" s="45" t="n"/>
      <c r="J87" s="45" t="n"/>
    </row>
    <row r="88" ht="20" customHeight="1" s="67">
      <c r="B88" s="23" t="n"/>
      <c r="C88" s="23" t="n"/>
      <c r="D88" s="23" t="n"/>
      <c r="E88" s="23" t="n"/>
      <c r="F88" s="23" t="n"/>
      <c r="G88" s="23" t="n"/>
      <c r="H88" s="23" t="n"/>
      <c r="I88" s="23" t="n"/>
      <c r="J88" s="23" t="n"/>
    </row>
    <row r="89" ht="20" customHeight="1" s="67">
      <c r="B89" s="45" t="n"/>
      <c r="C89" s="45" t="n"/>
      <c r="D89" s="45" t="n"/>
      <c r="E89" s="45" t="n"/>
      <c r="F89" s="45" t="n"/>
      <c r="G89" s="45" t="n"/>
      <c r="H89" s="45" t="n"/>
      <c r="I89" s="45" t="n"/>
      <c r="J89" s="45" t="n"/>
    </row>
    <row r="90" ht="20" customHeight="1" s="67">
      <c r="B90" s="23" t="n"/>
      <c r="C90" s="23" t="n"/>
      <c r="D90" s="23" t="n"/>
      <c r="E90" s="23" t="n"/>
      <c r="F90" s="23" t="n"/>
      <c r="G90" s="23" t="n"/>
      <c r="H90" s="23" t="n"/>
      <c r="I90" s="23" t="n"/>
      <c r="J90" s="23" t="n"/>
    </row>
    <row r="91" ht="20" customHeight="1" s="67">
      <c r="B91" s="45" t="n"/>
      <c r="C91" s="45" t="n"/>
      <c r="D91" s="45" t="n"/>
      <c r="E91" s="45" t="n"/>
      <c r="F91" s="45" t="n"/>
      <c r="G91" s="45" t="n"/>
      <c r="H91" s="45" t="n"/>
      <c r="I91" s="45" t="n"/>
      <c r="J91" s="45" t="n"/>
    </row>
    <row r="92" ht="20" customHeight="1" s="67">
      <c r="B92" s="23" t="n"/>
      <c r="C92" s="23" t="n"/>
      <c r="D92" s="23" t="n"/>
      <c r="E92" s="23" t="n"/>
      <c r="F92" s="23" t="n"/>
      <c r="G92" s="23" t="n"/>
      <c r="H92" s="23" t="n"/>
      <c r="I92" s="23" t="n"/>
      <c r="J92" s="23" t="n"/>
    </row>
    <row r="93" ht="20" customHeight="1" s="67">
      <c r="B93" s="45" t="n"/>
      <c r="C93" s="45" t="n"/>
      <c r="D93" s="45" t="n"/>
      <c r="E93" s="45" t="n"/>
      <c r="F93" s="45" t="n"/>
      <c r="G93" s="45" t="n"/>
      <c r="H93" s="45" t="n"/>
      <c r="I93" s="45" t="n"/>
      <c r="J93" s="45" t="n"/>
    </row>
    <row r="94" ht="20" customHeight="1" s="67">
      <c r="B94" s="23" t="n"/>
      <c r="C94" s="23" t="n"/>
      <c r="D94" s="23" t="n"/>
      <c r="E94" s="23" t="n"/>
      <c r="F94" s="23" t="n"/>
      <c r="G94" s="23" t="n"/>
      <c r="H94" s="23" t="n"/>
      <c r="I94" s="23" t="n"/>
      <c r="J94" s="23" t="n"/>
    </row>
    <row r="95" ht="20" customHeight="1" s="67">
      <c r="B95" s="45" t="n"/>
      <c r="C95" s="45" t="n"/>
      <c r="D95" s="45" t="n"/>
      <c r="E95" s="45" t="n"/>
      <c r="F95" s="45" t="n"/>
      <c r="G95" s="45" t="n"/>
      <c r="H95" s="45" t="n"/>
      <c r="I95" s="45" t="n"/>
      <c r="J95" s="45" t="n"/>
    </row>
    <row r="96" ht="20" customHeight="1" s="67">
      <c r="B96" s="23" t="n"/>
      <c r="C96" s="23" t="n"/>
      <c r="D96" s="23" t="n"/>
      <c r="E96" s="23" t="n"/>
      <c r="F96" s="23" t="n"/>
      <c r="G96" s="23" t="n"/>
      <c r="H96" s="23" t="n"/>
      <c r="I96" s="23" t="n"/>
      <c r="J96" s="23" t="n"/>
    </row>
    <row r="97" ht="20" customHeight="1" s="67">
      <c r="B97" s="45" t="n"/>
      <c r="C97" s="45" t="n"/>
      <c r="D97" s="45" t="n"/>
      <c r="E97" s="45" t="n"/>
      <c r="F97" s="45" t="n"/>
      <c r="G97" s="45" t="n"/>
      <c r="H97" s="45" t="n"/>
      <c r="I97" s="45" t="n"/>
      <c r="J97" s="45" t="n"/>
    </row>
    <row r="98" ht="20" customHeight="1" s="67">
      <c r="B98" s="23" t="n"/>
      <c r="C98" s="23" t="n"/>
      <c r="D98" s="23" t="n"/>
      <c r="E98" s="23" t="n"/>
      <c r="F98" s="23" t="n"/>
      <c r="G98" s="23" t="n"/>
      <c r="H98" s="23" t="n"/>
      <c r="I98" s="23" t="n"/>
      <c r="J98" s="23" t="n"/>
    </row>
    <row r="99" ht="20" customHeight="1" s="67">
      <c r="B99" s="45" t="n"/>
      <c r="C99" s="45" t="n"/>
      <c r="D99" s="45" t="n"/>
      <c r="E99" s="45" t="n"/>
      <c r="F99" s="45" t="n"/>
      <c r="G99" s="45" t="n"/>
      <c r="H99" s="45" t="n"/>
      <c r="I99" s="45" t="n"/>
      <c r="J99" s="45" t="n"/>
    </row>
    <row r="100" ht="20" customHeight="1" s="67">
      <c r="B100" s="23" t="n"/>
      <c r="C100" s="23" t="n"/>
      <c r="D100" s="23" t="n"/>
      <c r="E100" s="23" t="n"/>
      <c r="F100" s="23" t="n"/>
      <c r="G100" s="23" t="n"/>
      <c r="H100" s="23" t="n"/>
      <c r="I100" s="23" t="n"/>
      <c r="J100" s="23" t="n"/>
    </row>
    <row r="101" ht="20" customHeight="1" s="67">
      <c r="B101" s="45" t="n"/>
      <c r="C101" s="45" t="n"/>
      <c r="D101" s="45" t="n"/>
      <c r="E101" s="45" t="n"/>
      <c r="F101" s="45" t="n"/>
      <c r="G101" s="45" t="n"/>
      <c r="H101" s="45" t="n"/>
      <c r="I101" s="45" t="n"/>
      <c r="J101" s="45" t="n"/>
    </row>
    <row r="102" ht="20" customHeight="1" s="67">
      <c r="B102" s="23" t="n"/>
      <c r="C102" s="23" t="n"/>
      <c r="D102" s="23" t="n"/>
      <c r="E102" s="23" t="n"/>
      <c r="F102" s="23" t="n"/>
      <c r="G102" s="23" t="n"/>
      <c r="H102" s="23" t="n"/>
      <c r="I102" s="23" t="n"/>
      <c r="J102" s="23" t="n"/>
    </row>
    <row r="103" ht="20" customHeight="1" s="67">
      <c r="B103" s="45" t="n"/>
      <c r="C103" s="45" t="n"/>
      <c r="D103" s="45" t="n"/>
      <c r="E103" s="45" t="n"/>
      <c r="F103" s="45" t="n"/>
      <c r="G103" s="45" t="n"/>
      <c r="H103" s="45" t="n"/>
      <c r="I103" s="45" t="n"/>
      <c r="J103" s="45" t="n"/>
    </row>
    <row r="104" ht="20" customHeight="1" s="67">
      <c r="B104" s="23" t="n"/>
      <c r="C104" s="23" t="n"/>
      <c r="D104" s="23" t="n"/>
      <c r="E104" s="23" t="n"/>
      <c r="F104" s="23" t="n"/>
      <c r="G104" s="23" t="n"/>
      <c r="H104" s="23" t="n"/>
      <c r="I104" s="23" t="n"/>
      <c r="J104" s="23" t="n"/>
    </row>
    <row r="105" ht="20" customHeight="1" s="67">
      <c r="B105" s="45" t="n"/>
      <c r="C105" s="45" t="n"/>
      <c r="D105" s="45" t="n"/>
      <c r="E105" s="45" t="n"/>
      <c r="F105" s="45" t="n"/>
      <c r="G105" s="45" t="n"/>
      <c r="H105" s="45" t="n"/>
      <c r="I105" s="45" t="n"/>
      <c r="J105" s="45" t="n"/>
    </row>
  </sheetData>
  <mergeCells count="5">
    <mergeCell ref="B2:C2"/>
    <mergeCell ref="H2:I2"/>
    <mergeCell ref="E2:F2"/>
    <mergeCell ref="B1:J1"/>
    <mergeCell ref="B4:J4"/>
  </mergeCells>
  <conditionalFormatting sqref="E6:E200">
    <cfRule type="cellIs" priority="1" operator="equal" dxfId="0">
      <formula>"Critical"</formula>
    </cfRule>
    <cfRule type="cellIs" priority="2" operator="equal" dxfId="12">
      <formula>"High"</formula>
    </cfRule>
  </conditionalFormatting>
  <conditionalFormatting sqref="G6:G200">
    <cfRule type="cellIs" priority="3" operator="equal" dxfId="13">
      <formula>"Non-Compliant"</formula>
    </cfRule>
    <cfRule type="cellIs" priority="4" operator="equal" dxfId="14">
      <formula>"Compliant"</formula>
    </cfRule>
  </conditionalFormatting>
  <conditionalFormatting sqref="H6:H200">
    <cfRule type="cellIs" priority="5" operator="equal" dxfId="13">
      <formula>"Open"</formula>
    </cfRule>
  </conditionalFormatting>
  <dataValidations count="4">
    <dataValidation sqref="D6:D500" showDropDown="0" showInputMessage="0" showErrorMessage="0" allowBlank="0" type="list">
      <formula1>"AWS,Azure,GCP,Oracle Cloud,Multi-Cloud"</formula1>
    </dataValidation>
    <dataValidation sqref="E6:E500" showDropDown="0" showInputMessage="0" showErrorMessage="0" allowBlank="0" type="list">
      <formula1>"Critical,High,Medium,Low,Informational"</formula1>
    </dataValidation>
    <dataValidation sqref="G6:G500" showDropDown="0" showInputMessage="0" showErrorMessage="0" allowBlank="0" type="list">
      <formula1>"Compliant,Non-Compliant,In Review,Risk Accepted"</formula1>
    </dataValidation>
    <dataValidation sqref="H6:H500" showDropDown="0" showInputMessage="0" showErrorMessage="0" allowBlank="0" type="list">
      <formula1>"Open,In Remediation,Compliant,Risk Accepted"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1:K105"/>
  <sheetViews>
    <sheetView showGridLines="1" workbookViewId="0">
      <selection activeCell="A1" sqref="A1"/>
    </sheetView>
  </sheetViews>
  <sheetFormatPr baseColWidth="10" defaultColWidth="8.83203125" defaultRowHeight="15"/>
  <cols>
    <col width="3" customWidth="1" style="67" min="1" max="1"/>
    <col width="22" customWidth="1" style="67" min="2" max="2"/>
    <col width="18" customWidth="1" style="67" min="3" max="3"/>
    <col width="22" customWidth="1" style="67" min="4" max="4"/>
    <col width="18" customWidth="1" style="67" min="5" max="5"/>
    <col width="10" customWidth="1" style="67" min="6" max="6"/>
    <col width="14" customWidth="1" style="67" min="7" max="8"/>
    <col width="10" customWidth="1" style="67" min="9" max="9"/>
    <col width="18" customWidth="1" style="67" min="10" max="10"/>
    <col width="7.6640625" customWidth="1" style="67" min="11" max="11"/>
  </cols>
  <sheetData>
    <row r="1" ht="38" customHeight="1" s="67">
      <c r="B1" s="120" t="inlineStr">
        <is>
          <t>INFORMATION SECURITY DASHBOARD</t>
        </is>
      </c>
    </row>
    <row r="2" ht="30" customHeight="1" s="67">
      <c r="B2" s="119">
        <f>IFERROR(COUNTIF(F5:F500,"Completed")/COUNTA(B5:B500)*100,0)</f>
        <v/>
      </c>
      <c r="D2" t="inlineStr">
        <is>
          <t>Training Completion %</t>
        </is>
      </c>
      <c r="E2" s="105">
        <f>COUNTIF(F5:F500,"Not Started")</f>
        <v/>
      </c>
      <c r="G2" t="inlineStr">
        <is>
          <t>Not Started</t>
        </is>
      </c>
      <c r="H2" s="102">
        <f>COUNTIF(J5:J500,"Clicked Link")</f>
        <v/>
      </c>
      <c r="J2" t="inlineStr">
        <is>
          <t>Phishing Fails</t>
        </is>
      </c>
    </row>
    <row r="3" ht="22" customHeight="1" s="67">
      <c r="B3">
        <f>COUNTIF(F5:F500,"Completed")</f>
        <v/>
      </c>
      <c r="C3" t="inlineStr">
        <is>
          <t>Completed</t>
        </is>
      </c>
      <c r="D3">
        <f>COUNTIF(F5:F500,"In Progress")</f>
        <v/>
      </c>
      <c r="E3" t="inlineStr">
        <is>
          <t>In Progress</t>
        </is>
      </c>
      <c r="F3" s="46">
        <f>IFERROR(COUNTIF(G5:G500,"&gt;="&amp;70)/COUNTA(B5:B500)*100,0)</f>
        <v/>
      </c>
      <c r="G3" t="inlineStr">
        <is>
          <t>Score &gt;= 70% Rate</t>
        </is>
      </c>
      <c r="H3">
        <f>COUNTIF(J5:J500,"Passed")</f>
        <v/>
      </c>
      <c r="I3" t="inlineStr">
        <is>
          <t>Phishing Passed</t>
        </is>
      </c>
    </row>
    <row r="4" ht="22" customHeight="1" s="67">
      <c r="B4" s="104" t="inlineStr">
        <is>
          <t>SECURITY AWARENESS TRAINING TRACKER</t>
        </is>
      </c>
    </row>
    <row r="5" ht="28" customHeight="1" s="67">
      <c r="B5" s="51" t="inlineStr">
        <is>
          <t>Employee Name</t>
        </is>
      </c>
      <c r="C5" s="51" t="inlineStr">
        <is>
          <t>Department</t>
        </is>
      </c>
      <c r="D5" s="51" t="inlineStr">
        <is>
          <t>Training Module</t>
        </is>
      </c>
      <c r="E5" s="51" t="inlineStr">
        <is>
          <t>Training Type</t>
        </is>
      </c>
      <c r="F5" s="51" t="inlineStr">
        <is>
          <t>Completion Status</t>
        </is>
      </c>
      <c r="G5" s="51" t="inlineStr">
        <is>
          <t>Score (%)</t>
        </is>
      </c>
      <c r="H5" s="51" t="inlineStr">
        <is>
          <t>Completion Date</t>
        </is>
      </c>
      <c r="I5" s="51" t="inlineStr">
        <is>
          <t>Due Date</t>
        </is>
      </c>
      <c r="J5" s="51" t="inlineStr">
        <is>
          <t>Attempts</t>
        </is>
      </c>
      <c r="K5" s="51" t="inlineStr">
        <is>
          <t>Phishing Sim Result</t>
        </is>
      </c>
    </row>
    <row r="6" ht="20" customHeight="1" s="67">
      <c r="B6" s="23" t="inlineStr">
        <is>
          <t>Alice Johnson</t>
        </is>
      </c>
      <c r="C6" s="23" t="inlineStr">
        <is>
          <t>Marketing</t>
        </is>
      </c>
      <c r="D6" s="23" t="inlineStr">
        <is>
          <t>Phishing Awareness 2026</t>
        </is>
      </c>
      <c r="E6" s="23" t="inlineStr">
        <is>
          <t>Mandatory</t>
        </is>
      </c>
      <c r="F6" s="23" t="inlineStr">
        <is>
          <t>Completed</t>
        </is>
      </c>
      <c r="G6" s="23" t="n">
        <v>92</v>
      </c>
      <c r="H6" s="23" t="inlineStr">
        <is>
          <t>2026-10-01</t>
        </is>
      </c>
      <c r="I6" s="23" t="inlineStr">
        <is>
          <t>2026-10-31</t>
        </is>
      </c>
      <c r="J6" s="23" t="n">
        <v>1</v>
      </c>
      <c r="K6" s="23" t="inlineStr">
        <is>
          <t>Passed</t>
        </is>
      </c>
    </row>
    <row r="7" ht="20" customHeight="1" s="67">
      <c r="B7" s="52" t="inlineStr">
        <is>
          <t>Bob Chen</t>
        </is>
      </c>
      <c r="C7" s="52" t="inlineStr">
        <is>
          <t>Finance</t>
        </is>
      </c>
      <c r="D7" s="52" t="inlineStr">
        <is>
          <t>Phishing Awareness 2026</t>
        </is>
      </c>
      <c r="E7" s="52" t="inlineStr">
        <is>
          <t>Mandatory</t>
        </is>
      </c>
      <c r="F7" s="52" t="inlineStr">
        <is>
          <t>Completed</t>
        </is>
      </c>
      <c r="G7" s="52" t="n">
        <v>85</v>
      </c>
      <c r="H7" s="52" t="inlineStr">
        <is>
          <t>2026-10-03</t>
        </is>
      </c>
      <c r="I7" s="52" t="inlineStr">
        <is>
          <t>2026-10-31</t>
        </is>
      </c>
      <c r="J7" s="52" t="n">
        <v>2</v>
      </c>
      <c r="K7" s="52" t="inlineStr">
        <is>
          <t>Passed</t>
        </is>
      </c>
    </row>
    <row r="8" ht="20" customHeight="1" s="67">
      <c r="B8" s="23" t="inlineStr">
        <is>
          <t>Carol White</t>
        </is>
      </c>
      <c r="C8" s="23" t="inlineStr">
        <is>
          <t>IT</t>
        </is>
      </c>
      <c r="D8" s="23" t="inlineStr">
        <is>
          <t>Advanced Threat Detection</t>
        </is>
      </c>
      <c r="E8" s="23" t="inlineStr">
        <is>
          <t>Role-Based</t>
        </is>
      </c>
      <c r="F8" s="23" t="inlineStr">
        <is>
          <t>Completed</t>
        </is>
      </c>
      <c r="G8" s="23" t="n">
        <v>98</v>
      </c>
      <c r="H8" s="23" t="inlineStr">
        <is>
          <t>2026-10-02</t>
        </is>
      </c>
      <c r="I8" s="23" t="inlineStr">
        <is>
          <t>2026-10-15</t>
        </is>
      </c>
      <c r="J8" s="23" t="n">
        <v>1</v>
      </c>
      <c r="K8" s="23" t="inlineStr">
        <is>
          <t>Passed</t>
        </is>
      </c>
    </row>
    <row r="9" ht="20" customHeight="1" s="67">
      <c r="B9" s="52" t="inlineStr">
        <is>
          <t>David Kim</t>
        </is>
      </c>
      <c r="C9" s="52" t="inlineStr">
        <is>
          <t>HR</t>
        </is>
      </c>
      <c r="D9" s="52" t="inlineStr">
        <is>
          <t>Data Protection &amp; GDPR</t>
        </is>
      </c>
      <c r="E9" s="52" t="inlineStr">
        <is>
          <t>Mandatory</t>
        </is>
      </c>
      <c r="F9" s="52" t="inlineStr">
        <is>
          <t>In Progress</t>
        </is>
      </c>
      <c r="G9" s="52" t="n"/>
      <c r="H9" s="52" t="n"/>
      <c r="I9" s="52" t="inlineStr">
        <is>
          <t>2026-10-31</t>
        </is>
      </c>
      <c r="J9" s="52" t="n">
        <v>0</v>
      </c>
      <c r="K9" s="52" t="inlineStr">
        <is>
          <t>Not Tested</t>
        </is>
      </c>
    </row>
    <row r="10" ht="20" customHeight="1" s="67">
      <c r="B10" s="23" t="inlineStr">
        <is>
          <t>Emma Davis</t>
        </is>
      </c>
      <c r="C10" s="23" t="inlineStr">
        <is>
          <t>Finance</t>
        </is>
      </c>
      <c r="D10" s="23" t="inlineStr">
        <is>
          <t>Social Engineering 101</t>
        </is>
      </c>
      <c r="E10" s="23" t="inlineStr">
        <is>
          <t>Mandatory</t>
        </is>
      </c>
      <c r="F10" s="23" t="inlineStr">
        <is>
          <t>Not Started</t>
        </is>
      </c>
      <c r="G10" s="23" t="n"/>
      <c r="H10" s="23" t="n"/>
      <c r="I10" s="23" t="inlineStr">
        <is>
          <t>2026-10-31</t>
        </is>
      </c>
      <c r="J10" s="23" t="n">
        <v>0</v>
      </c>
      <c r="K10" s="23" t="inlineStr">
        <is>
          <t>Clicked Link</t>
        </is>
      </c>
    </row>
    <row r="11" ht="20" customHeight="1" s="67">
      <c r="B11" s="52" t="inlineStr">
        <is>
          <t>Frank Miller</t>
        </is>
      </c>
      <c r="C11" s="52" t="inlineStr">
        <is>
          <t>Sales</t>
        </is>
      </c>
      <c r="D11" s="52" t="inlineStr">
        <is>
          <t>Password Management</t>
        </is>
      </c>
      <c r="E11" s="52" t="inlineStr">
        <is>
          <t>Mandatory</t>
        </is>
      </c>
      <c r="F11" s="52" t="inlineStr">
        <is>
          <t>Completed</t>
        </is>
      </c>
      <c r="G11" s="52" t="n">
        <v>78</v>
      </c>
      <c r="H11" s="52" t="inlineStr">
        <is>
          <t>2026-10-08</t>
        </is>
      </c>
      <c r="I11" s="52" t="inlineStr">
        <is>
          <t>2026-10-31</t>
        </is>
      </c>
      <c r="J11" s="52" t="n">
        <v>3</v>
      </c>
      <c r="K11" s="52" t="inlineStr">
        <is>
          <t>Passed</t>
        </is>
      </c>
    </row>
    <row r="12" ht="20" customHeight="1" s="67">
      <c r="B12" s="23" t="inlineStr">
        <is>
          <t>Grace Lee</t>
        </is>
      </c>
      <c r="C12" s="23" t="inlineStr">
        <is>
          <t>Legal</t>
        </is>
      </c>
      <c r="D12" s="23" t="inlineStr">
        <is>
          <t>Insider Threat Awareness</t>
        </is>
      </c>
      <c r="E12" s="23" t="inlineStr">
        <is>
          <t>Role-Based</t>
        </is>
      </c>
      <c r="F12" s="23" t="inlineStr">
        <is>
          <t>Completed</t>
        </is>
      </c>
      <c r="G12" s="23" t="n">
        <v>95</v>
      </c>
      <c r="H12" s="23" t="inlineStr">
        <is>
          <t>2026-10-05</t>
        </is>
      </c>
      <c r="I12" s="23" t="inlineStr">
        <is>
          <t>2026-10-20</t>
        </is>
      </c>
      <c r="J12" s="23" t="n">
        <v>1</v>
      </c>
      <c r="K12" s="23" t="inlineStr">
        <is>
          <t>Reported Suspicious</t>
        </is>
      </c>
    </row>
    <row r="13" ht="20" customHeight="1" s="67">
      <c r="B13" s="52" t="inlineStr">
        <is>
          <t>Henry Wilson</t>
        </is>
      </c>
      <c r="C13" s="52" t="inlineStr">
        <is>
          <t>IT</t>
        </is>
      </c>
      <c r="D13" s="52" t="inlineStr">
        <is>
          <t>Cloud Security Basics</t>
        </is>
      </c>
      <c r="E13" s="52" t="inlineStr">
        <is>
          <t>Role-Based</t>
        </is>
      </c>
      <c r="F13" s="52" t="inlineStr">
        <is>
          <t>In Progress</t>
        </is>
      </c>
      <c r="G13" s="52" t="n"/>
      <c r="H13" s="52" t="n"/>
      <c r="I13" s="52" t="inlineStr">
        <is>
          <t>2026-10-20</t>
        </is>
      </c>
      <c r="J13" s="52" t="n">
        <v>1</v>
      </c>
      <c r="K13" s="52" t="inlineStr">
        <is>
          <t>Not Tested</t>
        </is>
      </c>
    </row>
    <row r="14" ht="20" customHeight="1" s="67">
      <c r="B14" s="23" t="inlineStr">
        <is>
          <t>Iris Chen</t>
        </is>
      </c>
      <c r="C14" s="23" t="inlineStr">
        <is>
          <t>Operations</t>
        </is>
      </c>
      <c r="D14" s="23" t="inlineStr">
        <is>
          <t>Physical Security Basics</t>
        </is>
      </c>
      <c r="E14" s="23" t="inlineStr">
        <is>
          <t>Mandatory</t>
        </is>
      </c>
      <c r="F14" s="23" t="inlineStr">
        <is>
          <t>Not Started</t>
        </is>
      </c>
      <c r="G14" s="23" t="n"/>
      <c r="H14" s="23" t="n"/>
      <c r="I14" s="23" t="inlineStr">
        <is>
          <t>2026-10-31</t>
        </is>
      </c>
      <c r="J14" s="23" t="n">
        <v>0</v>
      </c>
      <c r="K14" s="23" t="inlineStr">
        <is>
          <t>Clicked Link</t>
        </is>
      </c>
    </row>
    <row r="15" ht="20" customHeight="1" s="67">
      <c r="B15" s="52" t="inlineStr">
        <is>
          <t>James Brown</t>
        </is>
      </c>
      <c r="C15" s="52" t="inlineStr">
        <is>
          <t>Executive</t>
        </is>
      </c>
      <c r="D15" s="52" t="inlineStr">
        <is>
          <t>CEO Cyber Briefing 2026</t>
        </is>
      </c>
      <c r="E15" s="52" t="inlineStr">
        <is>
          <t>Role-Based</t>
        </is>
      </c>
      <c r="F15" s="52" t="inlineStr">
        <is>
          <t>Completed</t>
        </is>
      </c>
      <c r="G15" s="52" t="n">
        <v>88</v>
      </c>
      <c r="H15" s="52" t="inlineStr">
        <is>
          <t>2026-10-12</t>
        </is>
      </c>
      <c r="I15" s="52" t="inlineStr">
        <is>
          <t>2026-10-15</t>
        </is>
      </c>
      <c r="J15" s="52" t="n">
        <v>1</v>
      </c>
      <c r="K15" s="52" t="inlineStr">
        <is>
          <t>Passed</t>
        </is>
      </c>
    </row>
    <row r="16" ht="20" customHeight="1" s="67">
      <c r="B16" s="23" t="inlineStr">
        <is>
          <t>Karen Taylor</t>
        </is>
      </c>
      <c r="C16" s="23" t="inlineStr">
        <is>
          <t>Marketing</t>
        </is>
      </c>
      <c r="D16" s="23" t="inlineStr">
        <is>
          <t>Social Media Security</t>
        </is>
      </c>
      <c r="E16" s="23" t="inlineStr">
        <is>
          <t>Elective</t>
        </is>
      </c>
      <c r="F16" s="23" t="inlineStr">
        <is>
          <t>Completed</t>
        </is>
      </c>
      <c r="G16" s="23" t="n">
        <v>91</v>
      </c>
      <c r="H16" s="23" t="inlineStr">
        <is>
          <t>2026-10-09</t>
        </is>
      </c>
      <c r="I16" s="23" t="inlineStr">
        <is>
          <t>2026-10-31</t>
        </is>
      </c>
      <c r="J16" s="23" t="n">
        <v>1</v>
      </c>
      <c r="K16" s="23" t="inlineStr">
        <is>
          <t>Passed</t>
        </is>
      </c>
    </row>
    <row r="17" ht="20" customHeight="1" s="67">
      <c r="B17" s="52" t="inlineStr">
        <is>
          <t>Leo Martinez</t>
        </is>
      </c>
      <c r="C17" s="52" t="inlineStr">
        <is>
          <t>DevOps</t>
        </is>
      </c>
      <c r="D17" s="52" t="inlineStr">
        <is>
          <t>Secure Coding Practices</t>
        </is>
      </c>
      <c r="E17" s="52" t="inlineStr">
        <is>
          <t>Role-Based</t>
        </is>
      </c>
      <c r="F17" s="52" t="inlineStr">
        <is>
          <t>In Progress</t>
        </is>
      </c>
      <c r="G17" s="52" t="n"/>
      <c r="H17" s="52" t="n"/>
      <c r="I17" s="52" t="inlineStr">
        <is>
          <t>2026-10-25</t>
        </is>
      </c>
      <c r="J17" s="52" t="n">
        <v>1</v>
      </c>
      <c r="K17" s="52" t="inlineStr">
        <is>
          <t>Not Tested</t>
        </is>
      </c>
    </row>
    <row r="18" ht="20" customHeight="1" s="67">
      <c r="B18" s="23" t="n"/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</row>
    <row r="19" ht="20" customHeight="1" s="67">
      <c r="B19" s="52" t="n"/>
      <c r="C19" s="52" t="n"/>
      <c r="D19" s="52" t="n"/>
      <c r="E19" s="52" t="n"/>
      <c r="F19" s="52" t="n"/>
      <c r="G19" s="52" t="n"/>
      <c r="H19" s="52" t="n"/>
      <c r="I19" s="52" t="n"/>
      <c r="J19" s="52" t="n"/>
      <c r="K19" s="52" t="n"/>
    </row>
    <row r="20" ht="20" customHeight="1" s="67">
      <c r="B20" s="23" t="n"/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</row>
    <row r="21" ht="20" customHeight="1" s="67">
      <c r="B21" s="52" t="n"/>
      <c r="C21" s="52" t="n"/>
      <c r="D21" s="52" t="n"/>
      <c r="E21" s="52" t="n"/>
      <c r="F21" s="52" t="n"/>
      <c r="G21" s="52" t="n"/>
      <c r="H21" s="52" t="n"/>
      <c r="I21" s="52" t="n"/>
      <c r="J21" s="52" t="n"/>
      <c r="K21" s="52" t="n"/>
    </row>
    <row r="22" ht="20" customHeight="1" s="67">
      <c r="B22" s="23" t="n"/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</row>
    <row r="23" ht="20" customHeight="1" s="67">
      <c r="B23" s="52" t="n"/>
      <c r="C23" s="52" t="n"/>
      <c r="D23" s="52" t="n"/>
      <c r="E23" s="52" t="n"/>
      <c r="F23" s="52" t="n"/>
      <c r="G23" s="52" t="n"/>
      <c r="H23" s="52" t="n"/>
      <c r="I23" s="52" t="n"/>
      <c r="J23" s="52" t="n"/>
      <c r="K23" s="52" t="n"/>
    </row>
    <row r="24" ht="20" customHeight="1" s="67">
      <c r="B24" s="23" t="n"/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</row>
    <row r="25" ht="20" customHeight="1" s="67"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</row>
    <row r="26" ht="20" customHeight="1" s="67">
      <c r="B26" s="23" t="n"/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</row>
    <row r="27" ht="20" customHeight="1" s="67">
      <c r="B27" s="52" t="n"/>
      <c r="C27" s="52" t="n"/>
      <c r="D27" s="52" t="n"/>
      <c r="E27" s="52" t="n"/>
      <c r="F27" s="52" t="n"/>
      <c r="G27" s="52" t="n"/>
      <c r="H27" s="52" t="n"/>
      <c r="I27" s="52" t="n"/>
      <c r="J27" s="52" t="n"/>
      <c r="K27" s="52" t="n"/>
    </row>
    <row r="28" ht="20" customHeight="1" s="67">
      <c r="B28" s="23" t="n"/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</row>
    <row r="29" ht="20" customHeight="1" s="67">
      <c r="B29" s="52" t="n"/>
      <c r="C29" s="52" t="n"/>
      <c r="D29" s="52" t="n"/>
      <c r="E29" s="52" t="n"/>
      <c r="F29" s="52" t="n"/>
      <c r="G29" s="52" t="n"/>
      <c r="H29" s="52" t="n"/>
      <c r="I29" s="52" t="n"/>
      <c r="J29" s="52" t="n"/>
      <c r="K29" s="52" t="n"/>
    </row>
    <row r="30" ht="20" customHeight="1" s="67">
      <c r="B30" s="23" t="n"/>
      <c r="C30" s="23" t="n"/>
      <c r="D30" s="23" t="n"/>
      <c r="E30" s="23" t="n"/>
      <c r="F30" s="23" t="n"/>
      <c r="G30" s="23" t="n"/>
      <c r="H30" s="23" t="n"/>
      <c r="I30" s="23" t="n"/>
      <c r="J30" s="23" t="n"/>
      <c r="K30" s="23" t="n"/>
    </row>
    <row r="31" ht="20" customHeight="1" s="67">
      <c r="B31" s="52" t="n"/>
      <c r="C31" s="52" t="n"/>
      <c r="D31" s="52" t="n"/>
      <c r="E31" s="52" t="n"/>
      <c r="F31" s="52" t="n"/>
      <c r="G31" s="52" t="n"/>
      <c r="H31" s="52" t="n"/>
      <c r="I31" s="52" t="n"/>
      <c r="J31" s="52" t="n"/>
      <c r="K31" s="52" t="n"/>
    </row>
    <row r="32" ht="20" customHeight="1" s="67">
      <c r="B32" s="23" t="n"/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</row>
    <row r="33" ht="20" customHeight="1" s="67">
      <c r="B33" s="52" t="n"/>
      <c r="C33" s="52" t="n"/>
      <c r="D33" s="52" t="n"/>
      <c r="E33" s="52" t="n"/>
      <c r="F33" s="52" t="n"/>
      <c r="G33" s="52" t="n"/>
      <c r="H33" s="52" t="n"/>
      <c r="I33" s="52" t="n"/>
      <c r="J33" s="52" t="n"/>
      <c r="K33" s="52" t="n"/>
    </row>
    <row r="34" ht="20" customHeight="1" s="67">
      <c r="B34" s="23" t="n"/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</row>
    <row r="35" ht="20" customHeight="1" s="67">
      <c r="B35" s="52" t="n"/>
      <c r="C35" s="52" t="n"/>
      <c r="D35" s="52" t="n"/>
      <c r="E35" s="52" t="n"/>
      <c r="F35" s="52" t="n"/>
      <c r="G35" s="52" t="n"/>
      <c r="H35" s="52" t="n"/>
      <c r="I35" s="52" t="n"/>
      <c r="J35" s="52" t="n"/>
      <c r="K35" s="52" t="n"/>
    </row>
    <row r="36" ht="20" customHeight="1" s="67">
      <c r="B36" s="23" t="n"/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</row>
    <row r="37" ht="20" customHeight="1" s="67">
      <c r="B37" s="52" t="n"/>
      <c r="C37" s="52" t="n"/>
      <c r="D37" s="52" t="n"/>
      <c r="E37" s="52" t="n"/>
      <c r="F37" s="52" t="n"/>
      <c r="G37" s="52" t="n"/>
      <c r="H37" s="52" t="n"/>
      <c r="I37" s="52" t="n"/>
      <c r="J37" s="52" t="n"/>
      <c r="K37" s="52" t="n"/>
    </row>
    <row r="38" ht="20" customHeight="1" s="67">
      <c r="B38" s="23" t="n"/>
      <c r="C38" s="23" t="n"/>
      <c r="D38" s="23" t="n"/>
      <c r="E38" s="23" t="n"/>
      <c r="F38" s="23" t="n"/>
      <c r="G38" s="23" t="n"/>
      <c r="H38" s="23" t="n"/>
      <c r="I38" s="23" t="n"/>
      <c r="J38" s="23" t="n"/>
      <c r="K38" s="23" t="n"/>
    </row>
    <row r="39" ht="20" customHeight="1" s="67">
      <c r="B39" s="52" t="n"/>
      <c r="C39" s="52" t="n"/>
      <c r="D39" s="52" t="n"/>
      <c r="E39" s="52" t="n"/>
      <c r="F39" s="52" t="n"/>
      <c r="G39" s="52" t="n"/>
      <c r="H39" s="52" t="n"/>
      <c r="I39" s="52" t="n"/>
      <c r="J39" s="52" t="n"/>
      <c r="K39" s="52" t="n"/>
    </row>
    <row r="40" ht="20" customHeight="1" s="67">
      <c r="B40" s="23" t="n"/>
      <c r="C40" s="23" t="n"/>
      <c r="D40" s="23" t="n"/>
      <c r="E40" s="23" t="n"/>
      <c r="F40" s="23" t="n"/>
      <c r="G40" s="23" t="n"/>
      <c r="H40" s="23" t="n"/>
      <c r="I40" s="23" t="n"/>
      <c r="J40" s="23" t="n"/>
      <c r="K40" s="23" t="n"/>
    </row>
    <row r="41" ht="20" customHeight="1" s="67">
      <c r="B41" s="52" t="n"/>
      <c r="C41" s="52" t="n"/>
      <c r="D41" s="52" t="n"/>
      <c r="E41" s="52" t="n"/>
      <c r="F41" s="52" t="n"/>
      <c r="G41" s="52" t="n"/>
      <c r="H41" s="52" t="n"/>
      <c r="I41" s="52" t="n"/>
      <c r="J41" s="52" t="n"/>
      <c r="K41" s="52" t="n"/>
    </row>
    <row r="42" ht="20" customHeight="1" s="67">
      <c r="B42" s="23" t="n"/>
      <c r="C42" s="23" t="n"/>
      <c r="D42" s="23" t="n"/>
      <c r="E42" s="23" t="n"/>
      <c r="F42" s="23" t="n"/>
      <c r="G42" s="23" t="n"/>
      <c r="H42" s="23" t="n"/>
      <c r="I42" s="23" t="n"/>
      <c r="J42" s="23" t="n"/>
      <c r="K42" s="23" t="n"/>
    </row>
    <row r="43" ht="20" customHeight="1" s="67">
      <c r="B43" s="52" t="n"/>
      <c r="C43" s="52" t="n"/>
      <c r="D43" s="52" t="n"/>
      <c r="E43" s="52" t="n"/>
      <c r="F43" s="52" t="n"/>
      <c r="G43" s="52" t="n"/>
      <c r="H43" s="52" t="n"/>
      <c r="I43" s="52" t="n"/>
      <c r="J43" s="52" t="n"/>
      <c r="K43" s="52" t="n"/>
    </row>
    <row r="44" ht="20" customHeight="1" s="67">
      <c r="B44" s="23" t="n"/>
      <c r="C44" s="23" t="n"/>
      <c r="D44" s="23" t="n"/>
      <c r="E44" s="23" t="n"/>
      <c r="F44" s="23" t="n"/>
      <c r="G44" s="23" t="n"/>
      <c r="H44" s="23" t="n"/>
      <c r="I44" s="23" t="n"/>
      <c r="J44" s="23" t="n"/>
      <c r="K44" s="23" t="n"/>
    </row>
    <row r="45" ht="20" customHeight="1" s="67">
      <c r="B45" s="52" t="n"/>
      <c r="C45" s="52" t="n"/>
      <c r="D45" s="52" t="n"/>
      <c r="E45" s="52" t="n"/>
      <c r="F45" s="52" t="n"/>
      <c r="G45" s="52" t="n"/>
      <c r="H45" s="52" t="n"/>
      <c r="I45" s="52" t="n"/>
      <c r="J45" s="52" t="n"/>
      <c r="K45" s="52" t="n"/>
    </row>
    <row r="46" ht="20" customHeight="1" s="67">
      <c r="B46" s="23" t="n"/>
      <c r="C46" s="23" t="n"/>
      <c r="D46" s="23" t="n"/>
      <c r="E46" s="23" t="n"/>
      <c r="F46" s="23" t="n"/>
      <c r="G46" s="23" t="n"/>
      <c r="H46" s="23" t="n"/>
      <c r="I46" s="23" t="n"/>
      <c r="J46" s="23" t="n"/>
      <c r="K46" s="23" t="n"/>
    </row>
    <row r="47" ht="20" customHeight="1" s="67">
      <c r="B47" s="52" t="n"/>
      <c r="C47" s="52" t="n"/>
      <c r="D47" s="52" t="n"/>
      <c r="E47" s="52" t="n"/>
      <c r="F47" s="52" t="n"/>
      <c r="G47" s="52" t="n"/>
      <c r="H47" s="52" t="n"/>
      <c r="I47" s="52" t="n"/>
      <c r="J47" s="52" t="n"/>
      <c r="K47" s="52" t="n"/>
    </row>
    <row r="48" ht="20" customHeight="1" s="67">
      <c r="B48" s="23" t="n"/>
      <c r="C48" s="23" t="n"/>
      <c r="D48" s="23" t="n"/>
      <c r="E48" s="23" t="n"/>
      <c r="F48" s="23" t="n"/>
      <c r="G48" s="23" t="n"/>
      <c r="H48" s="23" t="n"/>
      <c r="I48" s="23" t="n"/>
      <c r="J48" s="23" t="n"/>
      <c r="K48" s="23" t="n"/>
    </row>
    <row r="49" ht="20" customHeight="1" s="67">
      <c r="B49" s="52" t="n"/>
      <c r="C49" s="52" t="n"/>
      <c r="D49" s="52" t="n"/>
      <c r="E49" s="52" t="n"/>
      <c r="F49" s="52" t="n"/>
      <c r="G49" s="52" t="n"/>
      <c r="H49" s="52" t="n"/>
      <c r="I49" s="52" t="n"/>
      <c r="J49" s="52" t="n"/>
      <c r="K49" s="52" t="n"/>
    </row>
    <row r="50" ht="20" customHeight="1" s="67">
      <c r="B50" s="23" t="n"/>
      <c r="C50" s="23" t="n"/>
      <c r="D50" s="23" t="n"/>
      <c r="E50" s="23" t="n"/>
      <c r="F50" s="23" t="n"/>
      <c r="G50" s="23" t="n"/>
      <c r="H50" s="23" t="n"/>
      <c r="I50" s="23" t="n"/>
      <c r="J50" s="23" t="n"/>
      <c r="K50" s="23" t="n"/>
    </row>
    <row r="51" ht="20" customHeight="1" s="67">
      <c r="B51" s="52" t="n"/>
      <c r="C51" s="52" t="n"/>
      <c r="D51" s="52" t="n"/>
      <c r="E51" s="52" t="n"/>
      <c r="F51" s="52" t="n"/>
      <c r="G51" s="52" t="n"/>
      <c r="H51" s="52" t="n"/>
      <c r="I51" s="52" t="n"/>
      <c r="J51" s="52" t="n"/>
      <c r="K51" s="52" t="n"/>
    </row>
    <row r="52" ht="20" customHeight="1" s="67">
      <c r="B52" s="23" t="n"/>
      <c r="C52" s="23" t="n"/>
      <c r="D52" s="23" t="n"/>
      <c r="E52" s="23" t="n"/>
      <c r="F52" s="23" t="n"/>
      <c r="G52" s="23" t="n"/>
      <c r="H52" s="23" t="n"/>
      <c r="I52" s="23" t="n"/>
      <c r="J52" s="23" t="n"/>
      <c r="K52" s="23" t="n"/>
    </row>
    <row r="53" ht="20" customHeight="1" s="67">
      <c r="B53" s="52" t="n"/>
      <c r="C53" s="52" t="n"/>
      <c r="D53" s="52" t="n"/>
      <c r="E53" s="52" t="n"/>
      <c r="F53" s="52" t="n"/>
      <c r="G53" s="52" t="n"/>
      <c r="H53" s="52" t="n"/>
      <c r="I53" s="52" t="n"/>
      <c r="J53" s="52" t="n"/>
      <c r="K53" s="52" t="n"/>
    </row>
    <row r="54" ht="20" customHeight="1" s="67">
      <c r="B54" s="23" t="n"/>
      <c r="C54" s="23" t="n"/>
      <c r="D54" s="23" t="n"/>
      <c r="E54" s="23" t="n"/>
      <c r="F54" s="23" t="n"/>
      <c r="G54" s="23" t="n"/>
      <c r="H54" s="23" t="n"/>
      <c r="I54" s="23" t="n"/>
      <c r="J54" s="23" t="n"/>
      <c r="K54" s="23" t="n"/>
    </row>
    <row r="55" ht="20" customHeight="1" s="67">
      <c r="B55" s="52" t="n"/>
      <c r="C55" s="52" t="n"/>
      <c r="D55" s="52" t="n"/>
      <c r="E55" s="52" t="n"/>
      <c r="F55" s="52" t="n"/>
      <c r="G55" s="52" t="n"/>
      <c r="H55" s="52" t="n"/>
      <c r="I55" s="52" t="n"/>
      <c r="J55" s="52" t="n"/>
      <c r="K55" s="52" t="n"/>
    </row>
    <row r="56" ht="20" customHeight="1" s="67">
      <c r="B56" s="23" t="n"/>
      <c r="C56" s="23" t="n"/>
      <c r="D56" s="23" t="n"/>
      <c r="E56" s="23" t="n"/>
      <c r="F56" s="23" t="n"/>
      <c r="G56" s="23" t="n"/>
      <c r="H56" s="23" t="n"/>
      <c r="I56" s="23" t="n"/>
      <c r="J56" s="23" t="n"/>
      <c r="K56" s="23" t="n"/>
    </row>
    <row r="57" ht="20" customHeight="1" s="67">
      <c r="B57" s="52" t="n"/>
      <c r="C57" s="52" t="n"/>
      <c r="D57" s="52" t="n"/>
      <c r="E57" s="52" t="n"/>
      <c r="F57" s="52" t="n"/>
      <c r="G57" s="52" t="n"/>
      <c r="H57" s="52" t="n"/>
      <c r="I57" s="52" t="n"/>
      <c r="J57" s="52" t="n"/>
      <c r="K57" s="52" t="n"/>
    </row>
    <row r="58" ht="20" customHeight="1" s="67">
      <c r="B58" s="23" t="n"/>
      <c r="C58" s="23" t="n"/>
      <c r="D58" s="23" t="n"/>
      <c r="E58" s="23" t="n"/>
      <c r="F58" s="23" t="n"/>
      <c r="G58" s="23" t="n"/>
      <c r="H58" s="23" t="n"/>
      <c r="I58" s="23" t="n"/>
      <c r="J58" s="23" t="n"/>
      <c r="K58" s="23" t="n"/>
    </row>
    <row r="59" ht="20" customHeight="1" s="67">
      <c r="B59" s="52" t="n"/>
      <c r="C59" s="52" t="n"/>
      <c r="D59" s="52" t="n"/>
      <c r="E59" s="52" t="n"/>
      <c r="F59" s="52" t="n"/>
      <c r="G59" s="52" t="n"/>
      <c r="H59" s="52" t="n"/>
      <c r="I59" s="52" t="n"/>
      <c r="J59" s="52" t="n"/>
      <c r="K59" s="52" t="n"/>
    </row>
    <row r="60" ht="20" customHeight="1" s="67">
      <c r="B60" s="23" t="n"/>
      <c r="C60" s="23" t="n"/>
      <c r="D60" s="23" t="n"/>
      <c r="E60" s="23" t="n"/>
      <c r="F60" s="23" t="n"/>
      <c r="G60" s="23" t="n"/>
      <c r="H60" s="23" t="n"/>
      <c r="I60" s="23" t="n"/>
      <c r="J60" s="23" t="n"/>
      <c r="K60" s="23" t="n"/>
    </row>
    <row r="61" ht="20" customHeight="1" s="67">
      <c r="B61" s="52" t="n"/>
      <c r="C61" s="52" t="n"/>
      <c r="D61" s="52" t="n"/>
      <c r="E61" s="52" t="n"/>
      <c r="F61" s="52" t="n"/>
      <c r="G61" s="52" t="n"/>
      <c r="H61" s="52" t="n"/>
      <c r="I61" s="52" t="n"/>
      <c r="J61" s="52" t="n"/>
      <c r="K61" s="52" t="n"/>
    </row>
    <row r="62" ht="20" customHeight="1" s="67">
      <c r="B62" s="23" t="n"/>
      <c r="C62" s="23" t="n"/>
      <c r="D62" s="23" t="n"/>
      <c r="E62" s="23" t="n"/>
      <c r="F62" s="23" t="n"/>
      <c r="G62" s="23" t="n"/>
      <c r="H62" s="23" t="n"/>
      <c r="I62" s="23" t="n"/>
      <c r="J62" s="23" t="n"/>
      <c r="K62" s="23" t="n"/>
    </row>
    <row r="63" ht="20" customHeight="1" s="67">
      <c r="B63" s="52" t="n"/>
      <c r="C63" s="52" t="n"/>
      <c r="D63" s="52" t="n"/>
      <c r="E63" s="52" t="n"/>
      <c r="F63" s="52" t="n"/>
      <c r="G63" s="52" t="n"/>
      <c r="H63" s="52" t="n"/>
      <c r="I63" s="52" t="n"/>
      <c r="J63" s="52" t="n"/>
      <c r="K63" s="52" t="n"/>
    </row>
    <row r="64" ht="20" customHeight="1" s="67">
      <c r="B64" s="23" t="n"/>
      <c r="C64" s="23" t="n"/>
      <c r="D64" s="23" t="n"/>
      <c r="E64" s="23" t="n"/>
      <c r="F64" s="23" t="n"/>
      <c r="G64" s="23" t="n"/>
      <c r="H64" s="23" t="n"/>
      <c r="I64" s="23" t="n"/>
      <c r="J64" s="23" t="n"/>
      <c r="K64" s="23" t="n"/>
    </row>
    <row r="65" ht="20" customHeight="1" s="67">
      <c r="B65" s="52" t="n"/>
      <c r="C65" s="52" t="n"/>
      <c r="D65" s="52" t="n"/>
      <c r="E65" s="52" t="n"/>
      <c r="F65" s="52" t="n"/>
      <c r="G65" s="52" t="n"/>
      <c r="H65" s="52" t="n"/>
      <c r="I65" s="52" t="n"/>
      <c r="J65" s="52" t="n"/>
      <c r="K65" s="52" t="n"/>
    </row>
    <row r="66" ht="20" customHeight="1" s="67">
      <c r="B66" s="23" t="n"/>
      <c r="C66" s="23" t="n"/>
      <c r="D66" s="23" t="n"/>
      <c r="E66" s="23" t="n"/>
      <c r="F66" s="23" t="n"/>
      <c r="G66" s="23" t="n"/>
      <c r="H66" s="23" t="n"/>
      <c r="I66" s="23" t="n"/>
      <c r="J66" s="23" t="n"/>
      <c r="K66" s="23" t="n"/>
    </row>
    <row r="67" ht="20" customHeight="1" s="67">
      <c r="B67" s="52" t="n"/>
      <c r="C67" s="52" t="n"/>
      <c r="D67" s="52" t="n"/>
      <c r="E67" s="52" t="n"/>
      <c r="F67" s="52" t="n"/>
      <c r="G67" s="52" t="n"/>
      <c r="H67" s="52" t="n"/>
      <c r="I67" s="52" t="n"/>
      <c r="J67" s="52" t="n"/>
      <c r="K67" s="52" t="n"/>
    </row>
    <row r="68" ht="20" customHeight="1" s="67">
      <c r="B68" s="23" t="n"/>
      <c r="C68" s="23" t="n"/>
      <c r="D68" s="23" t="n"/>
      <c r="E68" s="23" t="n"/>
      <c r="F68" s="23" t="n"/>
      <c r="G68" s="23" t="n"/>
      <c r="H68" s="23" t="n"/>
      <c r="I68" s="23" t="n"/>
      <c r="J68" s="23" t="n"/>
      <c r="K68" s="23" t="n"/>
    </row>
    <row r="69" ht="20" customHeight="1" s="67">
      <c r="B69" s="52" t="n"/>
      <c r="C69" s="52" t="n"/>
      <c r="D69" s="52" t="n"/>
      <c r="E69" s="52" t="n"/>
      <c r="F69" s="52" t="n"/>
      <c r="G69" s="52" t="n"/>
      <c r="H69" s="52" t="n"/>
      <c r="I69" s="52" t="n"/>
      <c r="J69" s="52" t="n"/>
      <c r="K69" s="52" t="n"/>
    </row>
    <row r="70" ht="20" customHeight="1" s="67">
      <c r="B70" s="23" t="n"/>
      <c r="C70" s="23" t="n"/>
      <c r="D70" s="23" t="n"/>
      <c r="E70" s="23" t="n"/>
      <c r="F70" s="23" t="n"/>
      <c r="G70" s="23" t="n"/>
      <c r="H70" s="23" t="n"/>
      <c r="I70" s="23" t="n"/>
      <c r="J70" s="23" t="n"/>
      <c r="K70" s="23" t="n"/>
    </row>
    <row r="71" ht="20" customHeight="1" s="67">
      <c r="B71" s="52" t="n"/>
      <c r="C71" s="52" t="n"/>
      <c r="D71" s="52" t="n"/>
      <c r="E71" s="52" t="n"/>
      <c r="F71" s="52" t="n"/>
      <c r="G71" s="52" t="n"/>
      <c r="H71" s="52" t="n"/>
      <c r="I71" s="52" t="n"/>
      <c r="J71" s="52" t="n"/>
      <c r="K71" s="52" t="n"/>
    </row>
    <row r="72" ht="20" customHeight="1" s="67">
      <c r="B72" s="23" t="n"/>
      <c r="C72" s="23" t="n"/>
      <c r="D72" s="23" t="n"/>
      <c r="E72" s="23" t="n"/>
      <c r="F72" s="23" t="n"/>
      <c r="G72" s="23" t="n"/>
      <c r="H72" s="23" t="n"/>
      <c r="I72" s="23" t="n"/>
      <c r="J72" s="23" t="n"/>
      <c r="K72" s="23" t="n"/>
    </row>
    <row r="73" ht="20" customHeight="1" s="67">
      <c r="B73" s="52" t="n"/>
      <c r="C73" s="52" t="n"/>
      <c r="D73" s="52" t="n"/>
      <c r="E73" s="52" t="n"/>
      <c r="F73" s="52" t="n"/>
      <c r="G73" s="52" t="n"/>
      <c r="H73" s="52" t="n"/>
      <c r="I73" s="52" t="n"/>
      <c r="J73" s="52" t="n"/>
      <c r="K73" s="52" t="n"/>
    </row>
    <row r="74" ht="20" customHeight="1" s="67">
      <c r="B74" s="23" t="n"/>
      <c r="C74" s="23" t="n"/>
      <c r="D74" s="23" t="n"/>
      <c r="E74" s="23" t="n"/>
      <c r="F74" s="23" t="n"/>
      <c r="G74" s="23" t="n"/>
      <c r="H74" s="23" t="n"/>
      <c r="I74" s="23" t="n"/>
      <c r="J74" s="23" t="n"/>
      <c r="K74" s="23" t="n"/>
    </row>
    <row r="75" ht="20" customHeight="1" s="67">
      <c r="B75" s="52" t="n"/>
      <c r="C75" s="52" t="n"/>
      <c r="D75" s="52" t="n"/>
      <c r="E75" s="52" t="n"/>
      <c r="F75" s="52" t="n"/>
      <c r="G75" s="52" t="n"/>
      <c r="H75" s="52" t="n"/>
      <c r="I75" s="52" t="n"/>
      <c r="J75" s="52" t="n"/>
      <c r="K75" s="52" t="n"/>
    </row>
    <row r="76" ht="20" customHeight="1" s="67">
      <c r="B76" s="23" t="n"/>
      <c r="C76" s="23" t="n"/>
      <c r="D76" s="23" t="n"/>
      <c r="E76" s="23" t="n"/>
      <c r="F76" s="23" t="n"/>
      <c r="G76" s="23" t="n"/>
      <c r="H76" s="23" t="n"/>
      <c r="I76" s="23" t="n"/>
      <c r="J76" s="23" t="n"/>
      <c r="K76" s="23" t="n"/>
    </row>
    <row r="77" ht="20" customHeight="1" s="67">
      <c r="B77" s="52" t="n"/>
      <c r="C77" s="52" t="n"/>
      <c r="D77" s="52" t="n"/>
      <c r="E77" s="52" t="n"/>
      <c r="F77" s="52" t="n"/>
      <c r="G77" s="52" t="n"/>
      <c r="H77" s="52" t="n"/>
      <c r="I77" s="52" t="n"/>
      <c r="J77" s="52" t="n"/>
      <c r="K77" s="52" t="n"/>
    </row>
    <row r="78" ht="20" customHeight="1" s="67">
      <c r="B78" s="23" t="n"/>
      <c r="C78" s="23" t="n"/>
      <c r="D78" s="23" t="n"/>
      <c r="E78" s="23" t="n"/>
      <c r="F78" s="23" t="n"/>
      <c r="G78" s="23" t="n"/>
      <c r="H78" s="23" t="n"/>
      <c r="I78" s="23" t="n"/>
      <c r="J78" s="23" t="n"/>
      <c r="K78" s="23" t="n"/>
    </row>
    <row r="79" ht="20" customHeight="1" s="67">
      <c r="B79" s="52" t="n"/>
      <c r="C79" s="52" t="n"/>
      <c r="D79" s="52" t="n"/>
      <c r="E79" s="52" t="n"/>
      <c r="F79" s="52" t="n"/>
      <c r="G79" s="52" t="n"/>
      <c r="H79" s="52" t="n"/>
      <c r="I79" s="52" t="n"/>
      <c r="J79" s="52" t="n"/>
      <c r="K79" s="52" t="n"/>
    </row>
    <row r="80" ht="20" customHeight="1" s="67">
      <c r="B80" s="23" t="n"/>
      <c r="C80" s="23" t="n"/>
      <c r="D80" s="23" t="n"/>
      <c r="E80" s="23" t="n"/>
      <c r="F80" s="23" t="n"/>
      <c r="G80" s="23" t="n"/>
      <c r="H80" s="23" t="n"/>
      <c r="I80" s="23" t="n"/>
      <c r="J80" s="23" t="n"/>
      <c r="K80" s="23" t="n"/>
    </row>
    <row r="81" ht="20" customHeight="1" s="67">
      <c r="B81" s="52" t="n"/>
      <c r="C81" s="52" t="n"/>
      <c r="D81" s="52" t="n"/>
      <c r="E81" s="52" t="n"/>
      <c r="F81" s="52" t="n"/>
      <c r="G81" s="52" t="n"/>
      <c r="H81" s="52" t="n"/>
      <c r="I81" s="52" t="n"/>
      <c r="J81" s="52" t="n"/>
      <c r="K81" s="52" t="n"/>
    </row>
    <row r="82" ht="20" customHeight="1" s="67">
      <c r="B82" s="23" t="n"/>
      <c r="C82" s="23" t="n"/>
      <c r="D82" s="23" t="n"/>
      <c r="E82" s="23" t="n"/>
      <c r="F82" s="23" t="n"/>
      <c r="G82" s="23" t="n"/>
      <c r="H82" s="23" t="n"/>
      <c r="I82" s="23" t="n"/>
      <c r="J82" s="23" t="n"/>
      <c r="K82" s="23" t="n"/>
    </row>
    <row r="83" ht="20" customHeight="1" s="67">
      <c r="B83" s="52" t="n"/>
      <c r="C83" s="52" t="n"/>
      <c r="D83" s="52" t="n"/>
      <c r="E83" s="52" t="n"/>
      <c r="F83" s="52" t="n"/>
      <c r="G83" s="52" t="n"/>
      <c r="H83" s="52" t="n"/>
      <c r="I83" s="52" t="n"/>
      <c r="J83" s="52" t="n"/>
      <c r="K83" s="52" t="n"/>
    </row>
    <row r="84" ht="20" customHeight="1" s="67">
      <c r="B84" s="23" t="n"/>
      <c r="C84" s="23" t="n"/>
      <c r="D84" s="23" t="n"/>
      <c r="E84" s="23" t="n"/>
      <c r="F84" s="23" t="n"/>
      <c r="G84" s="23" t="n"/>
      <c r="H84" s="23" t="n"/>
      <c r="I84" s="23" t="n"/>
      <c r="J84" s="23" t="n"/>
      <c r="K84" s="23" t="n"/>
    </row>
    <row r="85" ht="20" customHeight="1" s="67">
      <c r="B85" s="52" t="n"/>
      <c r="C85" s="52" t="n"/>
      <c r="D85" s="52" t="n"/>
      <c r="E85" s="52" t="n"/>
      <c r="F85" s="52" t="n"/>
      <c r="G85" s="52" t="n"/>
      <c r="H85" s="52" t="n"/>
      <c r="I85" s="52" t="n"/>
      <c r="J85" s="52" t="n"/>
      <c r="K85" s="52" t="n"/>
    </row>
    <row r="86" ht="20" customHeight="1" s="67">
      <c r="B86" s="23" t="n"/>
      <c r="C86" s="23" t="n"/>
      <c r="D86" s="23" t="n"/>
      <c r="E86" s="23" t="n"/>
      <c r="F86" s="23" t="n"/>
      <c r="G86" s="23" t="n"/>
      <c r="H86" s="23" t="n"/>
      <c r="I86" s="23" t="n"/>
      <c r="J86" s="23" t="n"/>
      <c r="K86" s="23" t="n"/>
    </row>
    <row r="87" ht="20" customHeight="1" s="67">
      <c r="B87" s="52" t="n"/>
      <c r="C87" s="52" t="n"/>
      <c r="D87" s="52" t="n"/>
      <c r="E87" s="52" t="n"/>
      <c r="F87" s="52" t="n"/>
      <c r="G87" s="52" t="n"/>
      <c r="H87" s="52" t="n"/>
      <c r="I87" s="52" t="n"/>
      <c r="J87" s="52" t="n"/>
      <c r="K87" s="52" t="n"/>
    </row>
    <row r="88" ht="20" customHeight="1" s="67">
      <c r="B88" s="23" t="n"/>
      <c r="C88" s="23" t="n"/>
      <c r="D88" s="23" t="n"/>
      <c r="E88" s="23" t="n"/>
      <c r="F88" s="23" t="n"/>
      <c r="G88" s="23" t="n"/>
      <c r="H88" s="23" t="n"/>
      <c r="I88" s="23" t="n"/>
      <c r="J88" s="23" t="n"/>
      <c r="K88" s="23" t="n"/>
    </row>
    <row r="89" ht="20" customHeight="1" s="67">
      <c r="B89" s="52" t="n"/>
      <c r="C89" s="52" t="n"/>
      <c r="D89" s="52" t="n"/>
      <c r="E89" s="52" t="n"/>
      <c r="F89" s="52" t="n"/>
      <c r="G89" s="52" t="n"/>
      <c r="H89" s="52" t="n"/>
      <c r="I89" s="52" t="n"/>
      <c r="J89" s="52" t="n"/>
      <c r="K89" s="52" t="n"/>
    </row>
    <row r="90" ht="20" customHeight="1" s="67">
      <c r="B90" s="23" t="n"/>
      <c r="C90" s="23" t="n"/>
      <c r="D90" s="23" t="n"/>
      <c r="E90" s="23" t="n"/>
      <c r="F90" s="23" t="n"/>
      <c r="G90" s="23" t="n"/>
      <c r="H90" s="23" t="n"/>
      <c r="I90" s="23" t="n"/>
      <c r="J90" s="23" t="n"/>
      <c r="K90" s="23" t="n"/>
    </row>
    <row r="91" ht="20" customHeight="1" s="67">
      <c r="B91" s="52" t="n"/>
      <c r="C91" s="52" t="n"/>
      <c r="D91" s="52" t="n"/>
      <c r="E91" s="52" t="n"/>
      <c r="F91" s="52" t="n"/>
      <c r="G91" s="52" t="n"/>
      <c r="H91" s="52" t="n"/>
      <c r="I91" s="52" t="n"/>
      <c r="J91" s="52" t="n"/>
      <c r="K91" s="52" t="n"/>
    </row>
    <row r="92" ht="20" customHeight="1" s="67">
      <c r="B92" s="23" t="n"/>
      <c r="C92" s="23" t="n"/>
      <c r="D92" s="23" t="n"/>
      <c r="E92" s="23" t="n"/>
      <c r="F92" s="23" t="n"/>
      <c r="G92" s="23" t="n"/>
      <c r="H92" s="23" t="n"/>
      <c r="I92" s="23" t="n"/>
      <c r="J92" s="23" t="n"/>
      <c r="K92" s="23" t="n"/>
    </row>
    <row r="93" ht="20" customHeight="1" s="67">
      <c r="B93" s="52" t="n"/>
      <c r="C93" s="52" t="n"/>
      <c r="D93" s="52" t="n"/>
      <c r="E93" s="52" t="n"/>
      <c r="F93" s="52" t="n"/>
      <c r="G93" s="52" t="n"/>
      <c r="H93" s="52" t="n"/>
      <c r="I93" s="52" t="n"/>
      <c r="J93" s="52" t="n"/>
      <c r="K93" s="52" t="n"/>
    </row>
    <row r="94" ht="20" customHeight="1" s="67">
      <c r="B94" s="23" t="n"/>
      <c r="C94" s="23" t="n"/>
      <c r="D94" s="23" t="n"/>
      <c r="E94" s="23" t="n"/>
      <c r="F94" s="23" t="n"/>
      <c r="G94" s="23" t="n"/>
      <c r="H94" s="23" t="n"/>
      <c r="I94" s="23" t="n"/>
      <c r="J94" s="23" t="n"/>
      <c r="K94" s="23" t="n"/>
    </row>
    <row r="95" ht="20" customHeight="1" s="67">
      <c r="B95" s="52" t="n"/>
      <c r="C95" s="52" t="n"/>
      <c r="D95" s="52" t="n"/>
      <c r="E95" s="52" t="n"/>
      <c r="F95" s="52" t="n"/>
      <c r="G95" s="52" t="n"/>
      <c r="H95" s="52" t="n"/>
      <c r="I95" s="52" t="n"/>
      <c r="J95" s="52" t="n"/>
      <c r="K95" s="52" t="n"/>
    </row>
    <row r="96" ht="20" customHeight="1" s="67">
      <c r="B96" s="23" t="n"/>
      <c r="C96" s="23" t="n"/>
      <c r="D96" s="23" t="n"/>
      <c r="E96" s="23" t="n"/>
      <c r="F96" s="23" t="n"/>
      <c r="G96" s="23" t="n"/>
      <c r="H96" s="23" t="n"/>
      <c r="I96" s="23" t="n"/>
      <c r="J96" s="23" t="n"/>
      <c r="K96" s="23" t="n"/>
    </row>
    <row r="97" ht="20" customHeight="1" s="67">
      <c r="B97" s="52" t="n"/>
      <c r="C97" s="52" t="n"/>
      <c r="D97" s="52" t="n"/>
      <c r="E97" s="52" t="n"/>
      <c r="F97" s="52" t="n"/>
      <c r="G97" s="52" t="n"/>
      <c r="H97" s="52" t="n"/>
      <c r="I97" s="52" t="n"/>
      <c r="J97" s="52" t="n"/>
      <c r="K97" s="52" t="n"/>
    </row>
    <row r="98" ht="20" customHeight="1" s="67">
      <c r="B98" s="23" t="n"/>
      <c r="C98" s="23" t="n"/>
      <c r="D98" s="23" t="n"/>
      <c r="E98" s="23" t="n"/>
      <c r="F98" s="23" t="n"/>
      <c r="G98" s="23" t="n"/>
      <c r="H98" s="23" t="n"/>
      <c r="I98" s="23" t="n"/>
      <c r="J98" s="23" t="n"/>
      <c r="K98" s="23" t="n"/>
    </row>
    <row r="99" ht="20" customHeight="1" s="67">
      <c r="B99" s="52" t="n"/>
      <c r="C99" s="52" t="n"/>
      <c r="D99" s="52" t="n"/>
      <c r="E99" s="52" t="n"/>
      <c r="F99" s="52" t="n"/>
      <c r="G99" s="52" t="n"/>
      <c r="H99" s="52" t="n"/>
      <c r="I99" s="52" t="n"/>
      <c r="J99" s="52" t="n"/>
      <c r="K99" s="52" t="n"/>
    </row>
    <row r="100" ht="20" customHeight="1" s="67">
      <c r="B100" s="23" t="n"/>
      <c r="C100" s="23" t="n"/>
      <c r="D100" s="23" t="n"/>
      <c r="E100" s="23" t="n"/>
      <c r="F100" s="23" t="n"/>
      <c r="G100" s="23" t="n"/>
      <c r="H100" s="23" t="n"/>
      <c r="I100" s="23" t="n"/>
      <c r="J100" s="23" t="n"/>
      <c r="K100" s="23" t="n"/>
    </row>
    <row r="101" ht="20" customHeight="1" s="67">
      <c r="B101" s="52" t="n"/>
      <c r="C101" s="52" t="n"/>
      <c r="D101" s="52" t="n"/>
      <c r="E101" s="52" t="n"/>
      <c r="F101" s="52" t="n"/>
      <c r="G101" s="52" t="n"/>
      <c r="H101" s="52" t="n"/>
      <c r="I101" s="52" t="n"/>
      <c r="J101" s="52" t="n"/>
      <c r="K101" s="52" t="n"/>
    </row>
    <row r="102" ht="20" customHeight="1" s="67">
      <c r="B102" s="23" t="n"/>
      <c r="C102" s="23" t="n"/>
      <c r="D102" s="23" t="n"/>
      <c r="E102" s="23" t="n"/>
      <c r="F102" s="23" t="n"/>
      <c r="G102" s="23" t="n"/>
      <c r="H102" s="23" t="n"/>
      <c r="I102" s="23" t="n"/>
      <c r="J102" s="23" t="n"/>
      <c r="K102" s="23" t="n"/>
    </row>
    <row r="103" ht="20" customHeight="1" s="67">
      <c r="B103" s="52" t="n"/>
      <c r="C103" s="52" t="n"/>
      <c r="D103" s="52" t="n"/>
      <c r="E103" s="52" t="n"/>
      <c r="F103" s="52" t="n"/>
      <c r="G103" s="52" t="n"/>
      <c r="H103" s="52" t="n"/>
      <c r="I103" s="52" t="n"/>
      <c r="J103" s="52" t="n"/>
      <c r="K103" s="52" t="n"/>
    </row>
    <row r="104" ht="20" customHeight="1" s="67">
      <c r="B104" s="23" t="n"/>
      <c r="C104" s="23" t="n"/>
      <c r="D104" s="23" t="n"/>
      <c r="E104" s="23" t="n"/>
      <c r="F104" s="23" t="n"/>
      <c r="G104" s="23" t="n"/>
      <c r="H104" s="23" t="n"/>
      <c r="I104" s="23" t="n"/>
      <c r="J104" s="23" t="n"/>
      <c r="K104" s="23" t="n"/>
    </row>
    <row r="105" ht="20" customHeight="1" s="67">
      <c r="B105" s="52" t="n"/>
      <c r="C105" s="52" t="n"/>
      <c r="D105" s="52" t="n"/>
      <c r="E105" s="52" t="n"/>
      <c r="F105" s="52" t="n"/>
      <c r="G105" s="52" t="n"/>
      <c r="H105" s="52" t="n"/>
      <c r="I105" s="52" t="n"/>
      <c r="J105" s="52" t="n"/>
      <c r="K105" s="52" t="n"/>
    </row>
  </sheetData>
  <mergeCells count="5">
    <mergeCell ref="B2:C2"/>
    <mergeCell ref="H2:I2"/>
    <mergeCell ref="E2:F2"/>
    <mergeCell ref="B1:J1"/>
    <mergeCell ref="B4:J4"/>
  </mergeCells>
  <conditionalFormatting sqref="F6:F200">
    <cfRule type="cellIs" priority="1" operator="equal" dxfId="2">
      <formula>"Completed"</formula>
    </cfRule>
    <cfRule type="cellIs" priority="2" operator="equal" dxfId="0">
      <formula>"Not Started"</formula>
    </cfRule>
    <cfRule type="cellIs" priority="3" operator="equal" dxfId="16">
      <formula>"In Progress"</formula>
    </cfRule>
  </conditionalFormatting>
  <conditionalFormatting sqref="G6:G200">
    <cfRule type="colorScale" priority="6">
      <colorScale>
        <cfvo type="num" val="0"/>
        <cfvo type="num" val="70"/>
        <cfvo type="num" val="100"/>
        <color rgb="FFF8696B"/>
        <color rgb="FFFFEB84"/>
        <color rgb="FF63BE7B"/>
      </colorScale>
    </cfRule>
  </conditionalFormatting>
  <conditionalFormatting sqref="J6:J200">
    <cfRule type="cellIs" priority="4" operator="equal" dxfId="0">
      <formula>"Clicked Link"</formula>
    </cfRule>
    <cfRule type="cellIs" priority="5" operator="equal" dxfId="14">
      <formula>"Passed"</formula>
    </cfRule>
  </conditionalFormatting>
  <dataValidations count="3">
    <dataValidation sqref="F6:F500" showDropDown="0" showInputMessage="0" showErrorMessage="0" allowBlank="0" type="list">
      <formula1>"Completed,In Progress,Not Started,Failed,Expired"</formula1>
    </dataValidation>
    <dataValidation sqref="E6:E500" showDropDown="0" showInputMessage="0" showErrorMessage="0" allowBlank="0" type="list">
      <formula1>"Mandatory,Elective,Role-Based,Refresher"</formula1>
    </dataValidation>
    <dataValidation sqref="J6:J500" showDropDown="0" showInputMessage="0" showErrorMessage="0" allowBlank="0" type="list">
      <formula1>"Passed,Clicked Link,Reported Suspicious,Not Tested"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1:L105"/>
  <sheetViews>
    <sheetView showGridLines="1" workbookViewId="0">
      <selection activeCell="A1" sqref="A1"/>
    </sheetView>
  </sheetViews>
  <sheetFormatPr baseColWidth="10" defaultColWidth="8.83203125" defaultRowHeight="15"/>
  <cols>
    <col width="3" customWidth="1" style="67" min="1" max="1"/>
    <col width="20" customWidth="1" style="67" min="2" max="2"/>
    <col width="18" customWidth="1" style="67" min="3" max="3"/>
    <col width="12" customWidth="1" style="67" min="4" max="9"/>
    <col width="15" customWidth="1" style="67" min="10" max="10"/>
    <col width="18" customWidth="1" style="67" min="11" max="11"/>
    <col width="22.6640625" customWidth="1" style="67" min="12" max="12"/>
  </cols>
  <sheetData>
    <row r="1" ht="38" customHeight="1" s="67">
      <c r="B1" s="122" t="inlineStr">
        <is>
          <t>APPLICATION SECURITY DASHBOARD</t>
        </is>
      </c>
    </row>
    <row r="2" ht="30" customHeight="1" s="67">
      <c r="B2" s="121">
        <f>COUNTA(B5:B500)</f>
        <v/>
      </c>
      <c r="D2" t="inlineStr">
        <is>
          <t>Applications</t>
        </is>
      </c>
      <c r="E2" s="105">
        <f>COUNTIF(D5:D500,"Critical")+COUNTIF(D5:D500,"High")</f>
        <v/>
      </c>
      <c r="G2" t="inlineStr">
        <is>
          <t>Critical/High Risk Apps</t>
        </is>
      </c>
      <c r="H2" s="102">
        <f>COUNTIF(E5:E500,"Fail")+COUNTIF(F5:F500,"Fail")</f>
        <v/>
      </c>
      <c r="J2" t="inlineStr">
        <is>
          <t>SAST/DAST Failures</t>
        </is>
      </c>
    </row>
    <row r="3" ht="22" customHeight="1" s="67">
      <c r="B3" s="46">
        <f>IFERROR(COUNTIF(E5:E500,"Pass")/COUNTA(B5:B500)*100,0)</f>
        <v/>
      </c>
      <c r="C3" t="inlineStr">
        <is>
          <t>SAST Pass %</t>
        </is>
      </c>
      <c r="D3" s="46">
        <f>IFERROR(COUNTIF(F5:F500,"Pass")/COUNTA(B5:B500)*100,0)</f>
        <v/>
      </c>
      <c r="E3" t="inlineStr">
        <is>
          <t>DAST Pass %</t>
        </is>
      </c>
      <c r="F3">
        <f>COUNTIF(G5:G500,"Pass")</f>
        <v/>
      </c>
      <c r="G3" t="inlineStr">
        <is>
          <t>Pen Test Passed</t>
        </is>
      </c>
    </row>
    <row r="4" ht="22" customHeight="1" s="67">
      <c r="B4" s="123" t="inlineStr">
        <is>
          <t>APPLICATION SECURITY RISK ASSESSMENT MATRIX</t>
        </is>
      </c>
    </row>
    <row r="5" ht="28" customHeight="1" s="67">
      <c r="B5" s="53" t="inlineStr">
        <is>
          <t>Application Name</t>
        </is>
      </c>
      <c r="C5" s="53" t="inlineStr">
        <is>
          <t>Owner/DevTeam</t>
        </is>
      </c>
      <c r="D5" s="53" t="inlineStr">
        <is>
          <t>OWASP Risk Level</t>
        </is>
      </c>
      <c r="E5" s="53" t="inlineStr">
        <is>
          <t>SAST Result</t>
        </is>
      </c>
      <c r="F5" s="53" t="inlineStr">
        <is>
          <t>DAST Result</t>
        </is>
      </c>
      <c r="G5" s="53" t="inlineStr">
        <is>
          <t>Pen Test Result</t>
        </is>
      </c>
      <c r="H5" s="53" t="inlineStr">
        <is>
          <t>API Security</t>
        </is>
      </c>
      <c r="I5" s="53" t="inlineStr">
        <is>
          <t>SCA Result</t>
        </is>
      </c>
      <c r="J5" s="53" t="inlineStr">
        <is>
          <t>Last Test Date</t>
        </is>
      </c>
      <c r="K5" s="53" t="inlineStr">
        <is>
          <t>Next Test Date</t>
        </is>
      </c>
      <c r="L5" s="53" t="inlineStr">
        <is>
          <t>Critical Findings Notes</t>
        </is>
      </c>
    </row>
    <row r="6" ht="20" customHeight="1" s="67">
      <c r="B6" s="23" t="inlineStr">
        <is>
          <t>Customer Web Portal</t>
        </is>
      </c>
      <c r="C6" s="23" t="inlineStr">
        <is>
          <t>Web Dev Team</t>
        </is>
      </c>
      <c r="D6" s="23" t="inlineStr">
        <is>
          <t>High</t>
        </is>
      </c>
      <c r="E6" s="23" t="inlineStr">
        <is>
          <t>Fail</t>
        </is>
      </c>
      <c r="F6" s="23" t="inlineStr">
        <is>
          <t>Fail</t>
        </is>
      </c>
      <c r="G6" s="23" t="inlineStr">
        <is>
          <t>Fail</t>
        </is>
      </c>
      <c r="H6" s="23" t="inlineStr">
        <is>
          <t>Not Tested</t>
        </is>
      </c>
      <c r="I6" s="23" t="inlineStr">
        <is>
          <t>Fail</t>
        </is>
      </c>
      <c r="J6" s="23" t="inlineStr">
        <is>
          <t>2026-09-15</t>
        </is>
      </c>
      <c r="K6" s="23" t="inlineStr">
        <is>
          <t>2026-12-15</t>
        </is>
      </c>
      <c r="L6" s="23" t="inlineStr">
        <is>
          <t>SQL Injection + XSS found - Critical</t>
        </is>
      </c>
    </row>
    <row r="7" ht="20" customHeight="1" s="67">
      <c r="B7" s="54" t="inlineStr">
        <is>
          <t>Internal HR System</t>
        </is>
      </c>
      <c r="C7" s="54" t="inlineStr">
        <is>
          <t>HR IT Team</t>
        </is>
      </c>
      <c r="D7" s="54" t="inlineStr">
        <is>
          <t>Medium</t>
        </is>
      </c>
      <c r="E7" s="54" t="inlineStr">
        <is>
          <t>Pass</t>
        </is>
      </c>
      <c r="F7" s="54" t="inlineStr">
        <is>
          <t>Pass</t>
        </is>
      </c>
      <c r="G7" s="54" t="inlineStr">
        <is>
          <t>Pass</t>
        </is>
      </c>
      <c r="H7" s="54" t="inlineStr">
        <is>
          <t>Pass</t>
        </is>
      </c>
      <c r="I7" s="54" t="inlineStr">
        <is>
          <t>Pass</t>
        </is>
      </c>
      <c r="J7" s="54" t="inlineStr">
        <is>
          <t>2026-10-01</t>
        </is>
      </c>
      <c r="K7" s="54" t="inlineStr">
        <is>
          <t>2027-01-01</t>
        </is>
      </c>
      <c r="L7" s="54" t="inlineStr">
        <is>
          <t>Minor issues resolved in sprint</t>
        </is>
      </c>
    </row>
    <row r="8" ht="20" customHeight="1" s="67">
      <c r="B8" s="23" t="inlineStr">
        <is>
          <t>Mobile Banking App (iOS/Android)</t>
        </is>
      </c>
      <c r="C8" s="23" t="inlineStr">
        <is>
          <t>FinTech Team</t>
        </is>
      </c>
      <c r="D8" s="23" t="inlineStr">
        <is>
          <t>Critical</t>
        </is>
      </c>
      <c r="E8" s="23" t="inlineStr">
        <is>
          <t>Fail</t>
        </is>
      </c>
      <c r="F8" s="23" t="inlineStr">
        <is>
          <t>In Progress</t>
        </is>
      </c>
      <c r="G8" s="23" t="inlineStr">
        <is>
          <t>In Progress</t>
        </is>
      </c>
      <c r="H8" s="23" t="inlineStr">
        <is>
          <t>Fail</t>
        </is>
      </c>
      <c r="I8" s="23" t="inlineStr">
        <is>
          <t>Fail</t>
        </is>
      </c>
      <c r="J8" s="23" t="inlineStr">
        <is>
          <t>2026-10-05</t>
        </is>
      </c>
      <c r="K8" s="23" t="inlineStr">
        <is>
          <t>2026-11-05</t>
        </is>
      </c>
      <c r="L8" s="23" t="inlineStr">
        <is>
          <t>OWASP M1,M3,M5,M10 findings</t>
        </is>
      </c>
    </row>
    <row r="9" ht="20" customHeight="1" s="67">
      <c r="B9" s="54" t="inlineStr">
        <is>
          <t>Admin Dashboard</t>
        </is>
      </c>
      <c r="C9" s="54" t="inlineStr">
        <is>
          <t>IT Security Team</t>
        </is>
      </c>
      <c r="D9" s="54" t="inlineStr">
        <is>
          <t>High</t>
        </is>
      </c>
      <c r="E9" s="54" t="inlineStr">
        <is>
          <t>Pass</t>
        </is>
      </c>
      <c r="F9" s="54" t="inlineStr">
        <is>
          <t>Pass</t>
        </is>
      </c>
      <c r="G9" s="54" t="inlineStr">
        <is>
          <t>In Progress</t>
        </is>
      </c>
      <c r="H9" s="54" t="inlineStr">
        <is>
          <t>Pass</t>
        </is>
      </c>
      <c r="I9" s="54" t="inlineStr">
        <is>
          <t>Pass</t>
        </is>
      </c>
      <c r="J9" s="54" t="inlineStr">
        <is>
          <t>2026-09-20</t>
        </is>
      </c>
      <c r="K9" s="54" t="inlineStr">
        <is>
          <t>2026-12-20</t>
        </is>
      </c>
      <c r="L9" s="54" t="inlineStr">
        <is>
          <t>Pen test ongoing - minor findings</t>
        </is>
      </c>
    </row>
    <row r="10" ht="20" customHeight="1" s="67">
      <c r="B10" s="23" t="inlineStr">
        <is>
          <t>REST API Gateway</t>
        </is>
      </c>
      <c r="C10" s="23" t="inlineStr">
        <is>
          <t>DevOps Team</t>
        </is>
      </c>
      <c r="D10" s="23" t="inlineStr">
        <is>
          <t>High</t>
        </is>
      </c>
      <c r="E10" s="23" t="inlineStr">
        <is>
          <t>Pass</t>
        </is>
      </c>
      <c r="F10" s="23" t="inlineStr">
        <is>
          <t>Fail</t>
        </is>
      </c>
      <c r="G10" s="23" t="inlineStr">
        <is>
          <t>Not Tested</t>
        </is>
      </c>
      <c r="H10" s="23" t="inlineStr">
        <is>
          <t>In Progress</t>
        </is>
      </c>
      <c r="I10" s="23" t="inlineStr">
        <is>
          <t>Pass</t>
        </is>
      </c>
      <c r="J10" s="23" t="inlineStr">
        <is>
          <t>2026-10-08</t>
        </is>
      </c>
      <c r="K10" s="23" t="inlineStr">
        <is>
          <t>2026-12-08</t>
        </is>
      </c>
      <c r="L10" s="23" t="inlineStr">
        <is>
          <t>Rate limiting bypass vulnerability found</t>
        </is>
      </c>
    </row>
    <row r="11" ht="20" customHeight="1" s="67">
      <c r="B11" s="54" t="inlineStr">
        <is>
          <t>E-Commerce Platform</t>
        </is>
      </c>
      <c r="C11" s="54" t="inlineStr">
        <is>
          <t>Web Dev Team</t>
        </is>
      </c>
      <c r="D11" s="54" t="inlineStr">
        <is>
          <t>Critical</t>
        </is>
      </c>
      <c r="E11" s="54" t="inlineStr">
        <is>
          <t>Fail</t>
        </is>
      </c>
      <c r="F11" s="54" t="inlineStr">
        <is>
          <t>Fail</t>
        </is>
      </c>
      <c r="G11" s="54" t="inlineStr">
        <is>
          <t>Fail</t>
        </is>
      </c>
      <c r="H11" s="54" t="inlineStr">
        <is>
          <t>Fail</t>
        </is>
      </c>
      <c r="I11" s="54" t="inlineStr">
        <is>
          <t>Fail</t>
        </is>
      </c>
      <c r="J11" s="54" t="inlineStr">
        <is>
          <t>2026-09-10</t>
        </is>
      </c>
      <c r="K11" s="54" t="inlineStr">
        <is>
          <t>2026-11-10</t>
        </is>
      </c>
      <c r="L11" s="54" t="inlineStr">
        <is>
          <t>Multiple OWASP Top 10 critical findings</t>
        </is>
      </c>
    </row>
    <row r="12" ht="20" customHeight="1" s="67">
      <c r="B12" s="23" t="inlineStr">
        <is>
          <t>Analytics Dashboard (Internal)</t>
        </is>
      </c>
      <c r="C12" s="23" t="inlineStr">
        <is>
          <t>Data Team</t>
        </is>
      </c>
      <c r="D12" s="23" t="inlineStr">
        <is>
          <t>Low</t>
        </is>
      </c>
      <c r="E12" s="23" t="inlineStr">
        <is>
          <t>Pass</t>
        </is>
      </c>
      <c r="F12" s="23" t="inlineStr">
        <is>
          <t>Pass</t>
        </is>
      </c>
      <c r="G12" s="23" t="inlineStr">
        <is>
          <t>N/A</t>
        </is>
      </c>
      <c r="H12" s="23" t="inlineStr">
        <is>
          <t>N/A</t>
        </is>
      </c>
      <c r="I12" s="23" t="inlineStr">
        <is>
          <t>Pass</t>
        </is>
      </c>
      <c r="J12" s="23" t="inlineStr">
        <is>
          <t>2026-10-10</t>
        </is>
      </c>
      <c r="K12" s="23" t="inlineStr">
        <is>
          <t>2027-01-10</t>
        </is>
      </c>
      <c r="L12" s="23" t="inlineStr">
        <is>
          <t>Internal only - low risk profile</t>
        </is>
      </c>
    </row>
    <row r="13" ht="20" customHeight="1" s="67">
      <c r="B13" s="54" t="inlineStr">
        <is>
          <t>IoT Device Management Console</t>
        </is>
      </c>
      <c r="C13" s="54" t="inlineStr">
        <is>
          <t>OT Security Team</t>
        </is>
      </c>
      <c r="D13" s="54" t="inlineStr">
        <is>
          <t>High</t>
        </is>
      </c>
      <c r="E13" s="54" t="inlineStr">
        <is>
          <t>In Progress</t>
        </is>
      </c>
      <c r="F13" s="54" t="inlineStr">
        <is>
          <t>Not Tested</t>
        </is>
      </c>
      <c r="G13" s="54" t="inlineStr">
        <is>
          <t>Not Tested</t>
        </is>
      </c>
      <c r="H13" s="54" t="inlineStr">
        <is>
          <t>Not Tested</t>
        </is>
      </c>
      <c r="I13" s="54" t="inlineStr">
        <is>
          <t>In Progress</t>
        </is>
      </c>
      <c r="J13" s="54" t="inlineStr">
        <is>
          <t>2026-10-01</t>
        </is>
      </c>
      <c r="K13" s="54" t="inlineStr">
        <is>
          <t>2026-12-01</t>
        </is>
      </c>
      <c r="L13" s="54" t="inlineStr">
        <is>
          <t>First comprehensive security assessment</t>
        </is>
      </c>
    </row>
    <row r="14" ht="20" customHeight="1" s="67">
      <c r="B14" s="23" t="n"/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</row>
    <row r="15" ht="20" customHeight="1" s="67">
      <c r="B15" s="54" t="n"/>
      <c r="C15" s="54" t="n"/>
      <c r="D15" s="54" t="n"/>
      <c r="E15" s="54" t="n"/>
      <c r="F15" s="54" t="n"/>
      <c r="G15" s="54" t="n"/>
      <c r="H15" s="54" t="n"/>
      <c r="I15" s="54" t="n"/>
      <c r="J15" s="54" t="n"/>
      <c r="K15" s="54" t="n"/>
      <c r="L15" s="54" t="n"/>
    </row>
    <row r="16" ht="20" customHeight="1" s="67">
      <c r="B16" s="23" t="n"/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</row>
    <row r="17" ht="20" customHeight="1" s="67">
      <c r="B17" s="54" t="n"/>
      <c r="C17" s="54" t="n"/>
      <c r="D17" s="54" t="n"/>
      <c r="E17" s="54" t="n"/>
      <c r="F17" s="54" t="n"/>
      <c r="G17" s="54" t="n"/>
      <c r="H17" s="54" t="n"/>
      <c r="I17" s="54" t="n"/>
      <c r="J17" s="54" t="n"/>
      <c r="K17" s="54" t="n"/>
      <c r="L17" s="54" t="n"/>
    </row>
    <row r="18" ht="20" customHeight="1" s="67">
      <c r="B18" s="23" t="n"/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</row>
    <row r="19" ht="20" customHeight="1" s="67">
      <c r="B19" s="54" t="n"/>
      <c r="C19" s="54" t="n"/>
      <c r="D19" s="54" t="n"/>
      <c r="E19" s="54" t="n"/>
      <c r="F19" s="54" t="n"/>
      <c r="G19" s="54" t="n"/>
      <c r="H19" s="54" t="n"/>
      <c r="I19" s="54" t="n"/>
      <c r="J19" s="54" t="n"/>
      <c r="K19" s="54" t="n"/>
      <c r="L19" s="54" t="n"/>
    </row>
    <row r="20" ht="20" customHeight="1" s="67">
      <c r="B20" s="23" t="n"/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</row>
    <row r="21" ht="20" customHeight="1" s="67">
      <c r="B21" s="54" t="n"/>
      <c r="C21" s="54" t="n"/>
      <c r="D21" s="54" t="n"/>
      <c r="E21" s="54" t="n"/>
      <c r="F21" s="54" t="n"/>
      <c r="G21" s="54" t="n"/>
      <c r="H21" s="54" t="n"/>
      <c r="I21" s="54" t="n"/>
      <c r="J21" s="54" t="n"/>
      <c r="K21" s="54" t="n"/>
      <c r="L21" s="54" t="n"/>
    </row>
    <row r="22" ht="20" customHeight="1" s="67">
      <c r="B22" s="23" t="n"/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</row>
    <row r="23" ht="20" customHeight="1" s="67">
      <c r="B23" s="54" t="n"/>
      <c r="C23" s="54" t="n"/>
      <c r="D23" s="54" t="n"/>
      <c r="E23" s="54" t="n"/>
      <c r="F23" s="54" t="n"/>
      <c r="G23" s="54" t="n"/>
      <c r="H23" s="54" t="n"/>
      <c r="I23" s="54" t="n"/>
      <c r="J23" s="54" t="n"/>
      <c r="K23" s="54" t="n"/>
      <c r="L23" s="54" t="n"/>
    </row>
    <row r="24" ht="20" customHeight="1" s="67">
      <c r="B24" s="23" t="n"/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3" t="n"/>
    </row>
    <row r="25" ht="20" customHeight="1" s="67">
      <c r="B25" s="54" t="n"/>
      <c r="C25" s="54" t="n"/>
      <c r="D25" s="54" t="n"/>
      <c r="E25" s="54" t="n"/>
      <c r="F25" s="54" t="n"/>
      <c r="G25" s="54" t="n"/>
      <c r="H25" s="54" t="n"/>
      <c r="I25" s="54" t="n"/>
      <c r="J25" s="54" t="n"/>
      <c r="K25" s="54" t="n"/>
      <c r="L25" s="54" t="n"/>
    </row>
    <row r="26" ht="20" customHeight="1" s="67">
      <c r="B26" s="23" t="n"/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</row>
    <row r="27" ht="20" customHeight="1" s="67">
      <c r="B27" s="54" t="n"/>
      <c r="C27" s="54" t="n"/>
      <c r="D27" s="54" t="n"/>
      <c r="E27" s="54" t="n"/>
      <c r="F27" s="54" t="n"/>
      <c r="G27" s="54" t="n"/>
      <c r="H27" s="54" t="n"/>
      <c r="I27" s="54" t="n"/>
      <c r="J27" s="54" t="n"/>
      <c r="K27" s="54" t="n"/>
      <c r="L27" s="54" t="n"/>
    </row>
    <row r="28" ht="20" customHeight="1" s="67">
      <c r="B28" s="23" t="n"/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3" t="n"/>
    </row>
    <row r="29" ht="20" customHeight="1" s="67">
      <c r="B29" s="54" t="n"/>
      <c r="C29" s="54" t="n"/>
      <c r="D29" s="54" t="n"/>
      <c r="E29" s="54" t="n"/>
      <c r="F29" s="54" t="n"/>
      <c r="G29" s="54" t="n"/>
      <c r="H29" s="54" t="n"/>
      <c r="I29" s="54" t="n"/>
      <c r="J29" s="54" t="n"/>
      <c r="K29" s="54" t="n"/>
      <c r="L29" s="54" t="n"/>
    </row>
    <row r="30" ht="20" customHeight="1" s="67">
      <c r="B30" s="23" t="n"/>
      <c r="C30" s="23" t="n"/>
      <c r="D30" s="23" t="n"/>
      <c r="E30" s="23" t="n"/>
      <c r="F30" s="23" t="n"/>
      <c r="G30" s="23" t="n"/>
      <c r="H30" s="23" t="n"/>
      <c r="I30" s="23" t="n"/>
      <c r="J30" s="23" t="n"/>
      <c r="K30" s="23" t="n"/>
      <c r="L30" s="23" t="n"/>
    </row>
    <row r="31" ht="20" customHeight="1" s="67">
      <c r="B31" s="54" t="n"/>
      <c r="C31" s="54" t="n"/>
      <c r="D31" s="54" t="n"/>
      <c r="E31" s="54" t="n"/>
      <c r="F31" s="54" t="n"/>
      <c r="G31" s="54" t="n"/>
      <c r="H31" s="54" t="n"/>
      <c r="I31" s="54" t="n"/>
      <c r="J31" s="54" t="n"/>
      <c r="K31" s="54" t="n"/>
      <c r="L31" s="54" t="n"/>
    </row>
    <row r="32" ht="20" customHeight="1" s="67">
      <c r="B32" s="23" t="n"/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3" t="n"/>
    </row>
    <row r="33" ht="20" customHeight="1" s="67">
      <c r="B33" s="54" t="n"/>
      <c r="C33" s="54" t="n"/>
      <c r="D33" s="54" t="n"/>
      <c r="E33" s="54" t="n"/>
      <c r="F33" s="54" t="n"/>
      <c r="G33" s="54" t="n"/>
      <c r="H33" s="54" t="n"/>
      <c r="I33" s="54" t="n"/>
      <c r="J33" s="54" t="n"/>
      <c r="K33" s="54" t="n"/>
      <c r="L33" s="54" t="n"/>
    </row>
    <row r="34" ht="20" customHeight="1" s="67">
      <c r="B34" s="23" t="n"/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3" t="n"/>
    </row>
    <row r="35" ht="20" customHeight="1" s="67">
      <c r="B35" s="54" t="n"/>
      <c r="C35" s="54" t="n"/>
      <c r="D35" s="54" t="n"/>
      <c r="E35" s="54" t="n"/>
      <c r="F35" s="54" t="n"/>
      <c r="G35" s="54" t="n"/>
      <c r="H35" s="54" t="n"/>
      <c r="I35" s="54" t="n"/>
      <c r="J35" s="54" t="n"/>
      <c r="K35" s="54" t="n"/>
      <c r="L35" s="54" t="n"/>
    </row>
    <row r="36" ht="20" customHeight="1" s="67">
      <c r="B36" s="23" t="n"/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  <c r="L36" s="23" t="n"/>
    </row>
    <row r="37" ht="20" customHeight="1" s="67">
      <c r="B37" s="54" t="n"/>
      <c r="C37" s="54" t="n"/>
      <c r="D37" s="54" t="n"/>
      <c r="E37" s="54" t="n"/>
      <c r="F37" s="54" t="n"/>
      <c r="G37" s="54" t="n"/>
      <c r="H37" s="54" t="n"/>
      <c r="I37" s="54" t="n"/>
      <c r="J37" s="54" t="n"/>
      <c r="K37" s="54" t="n"/>
      <c r="L37" s="54" t="n"/>
    </row>
    <row r="38" ht="20" customHeight="1" s="67">
      <c r="B38" s="23" t="n"/>
      <c r="C38" s="23" t="n"/>
      <c r="D38" s="23" t="n"/>
      <c r="E38" s="23" t="n"/>
      <c r="F38" s="23" t="n"/>
      <c r="G38" s="23" t="n"/>
      <c r="H38" s="23" t="n"/>
      <c r="I38" s="23" t="n"/>
      <c r="J38" s="23" t="n"/>
      <c r="K38" s="23" t="n"/>
      <c r="L38" s="23" t="n"/>
    </row>
    <row r="39" ht="20" customHeight="1" s="67">
      <c r="B39" s="54" t="n"/>
      <c r="C39" s="54" t="n"/>
      <c r="D39" s="54" t="n"/>
      <c r="E39" s="54" t="n"/>
      <c r="F39" s="54" t="n"/>
      <c r="G39" s="54" t="n"/>
      <c r="H39" s="54" t="n"/>
      <c r="I39" s="54" t="n"/>
      <c r="J39" s="54" t="n"/>
      <c r="K39" s="54" t="n"/>
      <c r="L39" s="54" t="n"/>
    </row>
    <row r="40" ht="20" customHeight="1" s="67">
      <c r="B40" s="23" t="n"/>
      <c r="C40" s="23" t="n"/>
      <c r="D40" s="23" t="n"/>
      <c r="E40" s="23" t="n"/>
      <c r="F40" s="23" t="n"/>
      <c r="G40" s="23" t="n"/>
      <c r="H40" s="23" t="n"/>
      <c r="I40" s="23" t="n"/>
      <c r="J40" s="23" t="n"/>
      <c r="K40" s="23" t="n"/>
      <c r="L40" s="23" t="n"/>
    </row>
    <row r="41" ht="20" customHeight="1" s="67">
      <c r="B41" s="54" t="n"/>
      <c r="C41" s="54" t="n"/>
      <c r="D41" s="54" t="n"/>
      <c r="E41" s="54" t="n"/>
      <c r="F41" s="54" t="n"/>
      <c r="G41" s="54" t="n"/>
      <c r="H41" s="54" t="n"/>
      <c r="I41" s="54" t="n"/>
      <c r="J41" s="54" t="n"/>
      <c r="K41" s="54" t="n"/>
      <c r="L41" s="54" t="n"/>
    </row>
    <row r="42" ht="20" customHeight="1" s="67">
      <c r="B42" s="23" t="n"/>
      <c r="C42" s="23" t="n"/>
      <c r="D42" s="23" t="n"/>
      <c r="E42" s="23" t="n"/>
      <c r="F42" s="23" t="n"/>
      <c r="G42" s="23" t="n"/>
      <c r="H42" s="23" t="n"/>
      <c r="I42" s="23" t="n"/>
      <c r="J42" s="23" t="n"/>
      <c r="K42" s="23" t="n"/>
      <c r="L42" s="23" t="n"/>
    </row>
    <row r="43" ht="20" customHeight="1" s="67">
      <c r="B43" s="54" t="n"/>
      <c r="C43" s="54" t="n"/>
      <c r="D43" s="54" t="n"/>
      <c r="E43" s="54" t="n"/>
      <c r="F43" s="54" t="n"/>
      <c r="G43" s="54" t="n"/>
      <c r="H43" s="54" t="n"/>
      <c r="I43" s="54" t="n"/>
      <c r="J43" s="54" t="n"/>
      <c r="K43" s="54" t="n"/>
      <c r="L43" s="54" t="n"/>
    </row>
    <row r="44" ht="20" customHeight="1" s="67">
      <c r="B44" s="23" t="n"/>
      <c r="C44" s="23" t="n"/>
      <c r="D44" s="23" t="n"/>
      <c r="E44" s="23" t="n"/>
      <c r="F44" s="23" t="n"/>
      <c r="G44" s="23" t="n"/>
      <c r="H44" s="23" t="n"/>
      <c r="I44" s="23" t="n"/>
      <c r="J44" s="23" t="n"/>
      <c r="K44" s="23" t="n"/>
      <c r="L44" s="23" t="n"/>
    </row>
    <row r="45" ht="20" customHeight="1" s="67">
      <c r="B45" s="54" t="n"/>
      <c r="C45" s="54" t="n"/>
      <c r="D45" s="54" t="n"/>
      <c r="E45" s="54" t="n"/>
      <c r="F45" s="54" t="n"/>
      <c r="G45" s="54" t="n"/>
      <c r="H45" s="54" t="n"/>
      <c r="I45" s="54" t="n"/>
      <c r="J45" s="54" t="n"/>
      <c r="K45" s="54" t="n"/>
      <c r="L45" s="54" t="n"/>
    </row>
    <row r="46" ht="20" customHeight="1" s="67">
      <c r="B46" s="23" t="n"/>
      <c r="C46" s="23" t="n"/>
      <c r="D46" s="23" t="n"/>
      <c r="E46" s="23" t="n"/>
      <c r="F46" s="23" t="n"/>
      <c r="G46" s="23" t="n"/>
      <c r="H46" s="23" t="n"/>
      <c r="I46" s="23" t="n"/>
      <c r="J46" s="23" t="n"/>
      <c r="K46" s="23" t="n"/>
      <c r="L46" s="23" t="n"/>
    </row>
    <row r="47" ht="20" customHeight="1" s="67">
      <c r="B47" s="54" t="n"/>
      <c r="C47" s="54" t="n"/>
      <c r="D47" s="54" t="n"/>
      <c r="E47" s="54" t="n"/>
      <c r="F47" s="54" t="n"/>
      <c r="G47" s="54" t="n"/>
      <c r="H47" s="54" t="n"/>
      <c r="I47" s="54" t="n"/>
      <c r="J47" s="54" t="n"/>
      <c r="K47" s="54" t="n"/>
      <c r="L47" s="54" t="n"/>
    </row>
    <row r="48" ht="20" customHeight="1" s="67">
      <c r="B48" s="23" t="n"/>
      <c r="C48" s="23" t="n"/>
      <c r="D48" s="23" t="n"/>
      <c r="E48" s="23" t="n"/>
      <c r="F48" s="23" t="n"/>
      <c r="G48" s="23" t="n"/>
      <c r="H48" s="23" t="n"/>
      <c r="I48" s="23" t="n"/>
      <c r="J48" s="23" t="n"/>
      <c r="K48" s="23" t="n"/>
      <c r="L48" s="23" t="n"/>
    </row>
    <row r="49" ht="20" customHeight="1" s="67">
      <c r="B49" s="54" t="n"/>
      <c r="C49" s="54" t="n"/>
      <c r="D49" s="54" t="n"/>
      <c r="E49" s="54" t="n"/>
      <c r="F49" s="54" t="n"/>
      <c r="G49" s="54" t="n"/>
      <c r="H49" s="54" t="n"/>
      <c r="I49" s="54" t="n"/>
      <c r="J49" s="54" t="n"/>
      <c r="K49" s="54" t="n"/>
      <c r="L49" s="54" t="n"/>
    </row>
    <row r="50" ht="20" customHeight="1" s="67">
      <c r="B50" s="23" t="n"/>
      <c r="C50" s="23" t="n"/>
      <c r="D50" s="23" t="n"/>
      <c r="E50" s="23" t="n"/>
      <c r="F50" s="23" t="n"/>
      <c r="G50" s="23" t="n"/>
      <c r="H50" s="23" t="n"/>
      <c r="I50" s="23" t="n"/>
      <c r="J50" s="23" t="n"/>
      <c r="K50" s="23" t="n"/>
      <c r="L50" s="23" t="n"/>
    </row>
    <row r="51" ht="20" customHeight="1" s="67">
      <c r="B51" s="54" t="n"/>
      <c r="C51" s="54" t="n"/>
      <c r="D51" s="54" t="n"/>
      <c r="E51" s="54" t="n"/>
      <c r="F51" s="54" t="n"/>
      <c r="G51" s="54" t="n"/>
      <c r="H51" s="54" t="n"/>
      <c r="I51" s="54" t="n"/>
      <c r="J51" s="54" t="n"/>
      <c r="K51" s="54" t="n"/>
      <c r="L51" s="54" t="n"/>
    </row>
    <row r="52" ht="20" customHeight="1" s="67">
      <c r="B52" s="23" t="n"/>
      <c r="C52" s="23" t="n"/>
      <c r="D52" s="23" t="n"/>
      <c r="E52" s="23" t="n"/>
      <c r="F52" s="23" t="n"/>
      <c r="G52" s="23" t="n"/>
      <c r="H52" s="23" t="n"/>
      <c r="I52" s="23" t="n"/>
      <c r="J52" s="23" t="n"/>
      <c r="K52" s="23" t="n"/>
      <c r="L52" s="23" t="n"/>
    </row>
    <row r="53" ht="20" customHeight="1" s="67">
      <c r="B53" s="54" t="n"/>
      <c r="C53" s="54" t="n"/>
      <c r="D53" s="54" t="n"/>
      <c r="E53" s="54" t="n"/>
      <c r="F53" s="54" t="n"/>
      <c r="G53" s="54" t="n"/>
      <c r="H53" s="54" t="n"/>
      <c r="I53" s="54" t="n"/>
      <c r="J53" s="54" t="n"/>
      <c r="K53" s="54" t="n"/>
      <c r="L53" s="54" t="n"/>
    </row>
    <row r="54" ht="20" customHeight="1" s="67">
      <c r="B54" s="23" t="n"/>
      <c r="C54" s="23" t="n"/>
      <c r="D54" s="23" t="n"/>
      <c r="E54" s="23" t="n"/>
      <c r="F54" s="23" t="n"/>
      <c r="G54" s="23" t="n"/>
      <c r="H54" s="23" t="n"/>
      <c r="I54" s="23" t="n"/>
      <c r="J54" s="23" t="n"/>
      <c r="K54" s="23" t="n"/>
      <c r="L54" s="23" t="n"/>
    </row>
    <row r="55" ht="20" customHeight="1" s="67">
      <c r="B55" s="54" t="n"/>
      <c r="C55" s="54" t="n"/>
      <c r="D55" s="54" t="n"/>
      <c r="E55" s="54" t="n"/>
      <c r="F55" s="54" t="n"/>
      <c r="G55" s="54" t="n"/>
      <c r="H55" s="54" t="n"/>
      <c r="I55" s="54" t="n"/>
      <c r="J55" s="54" t="n"/>
      <c r="K55" s="54" t="n"/>
      <c r="L55" s="54" t="n"/>
    </row>
    <row r="56" ht="20" customHeight="1" s="67">
      <c r="B56" s="23" t="n"/>
      <c r="C56" s="23" t="n"/>
      <c r="D56" s="23" t="n"/>
      <c r="E56" s="23" t="n"/>
      <c r="F56" s="23" t="n"/>
      <c r="G56" s="23" t="n"/>
      <c r="H56" s="23" t="n"/>
      <c r="I56" s="23" t="n"/>
      <c r="J56" s="23" t="n"/>
      <c r="K56" s="23" t="n"/>
      <c r="L56" s="23" t="n"/>
    </row>
    <row r="57" ht="20" customHeight="1" s="67">
      <c r="B57" s="54" t="n"/>
      <c r="C57" s="54" t="n"/>
      <c r="D57" s="54" t="n"/>
      <c r="E57" s="54" t="n"/>
      <c r="F57" s="54" t="n"/>
      <c r="G57" s="54" t="n"/>
      <c r="H57" s="54" t="n"/>
      <c r="I57" s="54" t="n"/>
      <c r="J57" s="54" t="n"/>
      <c r="K57" s="54" t="n"/>
      <c r="L57" s="54" t="n"/>
    </row>
    <row r="58" ht="20" customHeight="1" s="67">
      <c r="B58" s="23" t="n"/>
      <c r="C58" s="23" t="n"/>
      <c r="D58" s="23" t="n"/>
      <c r="E58" s="23" t="n"/>
      <c r="F58" s="23" t="n"/>
      <c r="G58" s="23" t="n"/>
      <c r="H58" s="23" t="n"/>
      <c r="I58" s="23" t="n"/>
      <c r="J58" s="23" t="n"/>
      <c r="K58" s="23" t="n"/>
      <c r="L58" s="23" t="n"/>
    </row>
    <row r="59" ht="20" customHeight="1" s="67">
      <c r="B59" s="54" t="n"/>
      <c r="C59" s="54" t="n"/>
      <c r="D59" s="54" t="n"/>
      <c r="E59" s="54" t="n"/>
      <c r="F59" s="54" t="n"/>
      <c r="G59" s="54" t="n"/>
      <c r="H59" s="54" t="n"/>
      <c r="I59" s="54" t="n"/>
      <c r="J59" s="54" t="n"/>
      <c r="K59" s="54" t="n"/>
      <c r="L59" s="54" t="n"/>
    </row>
    <row r="60" ht="20" customHeight="1" s="67">
      <c r="B60" s="23" t="n"/>
      <c r="C60" s="23" t="n"/>
      <c r="D60" s="23" t="n"/>
      <c r="E60" s="23" t="n"/>
      <c r="F60" s="23" t="n"/>
      <c r="G60" s="23" t="n"/>
      <c r="H60" s="23" t="n"/>
      <c r="I60" s="23" t="n"/>
      <c r="J60" s="23" t="n"/>
      <c r="K60" s="23" t="n"/>
      <c r="L60" s="23" t="n"/>
    </row>
    <row r="61" ht="20" customHeight="1" s="67">
      <c r="B61" s="54" t="n"/>
      <c r="C61" s="54" t="n"/>
      <c r="D61" s="54" t="n"/>
      <c r="E61" s="54" t="n"/>
      <c r="F61" s="54" t="n"/>
      <c r="G61" s="54" t="n"/>
      <c r="H61" s="54" t="n"/>
      <c r="I61" s="54" t="n"/>
      <c r="J61" s="54" t="n"/>
      <c r="K61" s="54" t="n"/>
      <c r="L61" s="54" t="n"/>
    </row>
    <row r="62" ht="20" customHeight="1" s="67">
      <c r="B62" s="23" t="n"/>
      <c r="C62" s="23" t="n"/>
      <c r="D62" s="23" t="n"/>
      <c r="E62" s="23" t="n"/>
      <c r="F62" s="23" t="n"/>
      <c r="G62" s="23" t="n"/>
      <c r="H62" s="23" t="n"/>
      <c r="I62" s="23" t="n"/>
      <c r="J62" s="23" t="n"/>
      <c r="K62" s="23" t="n"/>
      <c r="L62" s="23" t="n"/>
    </row>
    <row r="63" ht="20" customHeight="1" s="67">
      <c r="B63" s="54" t="n"/>
      <c r="C63" s="54" t="n"/>
      <c r="D63" s="54" t="n"/>
      <c r="E63" s="54" t="n"/>
      <c r="F63" s="54" t="n"/>
      <c r="G63" s="54" t="n"/>
      <c r="H63" s="54" t="n"/>
      <c r="I63" s="54" t="n"/>
      <c r="J63" s="54" t="n"/>
      <c r="K63" s="54" t="n"/>
      <c r="L63" s="54" t="n"/>
    </row>
    <row r="64" ht="20" customHeight="1" s="67">
      <c r="B64" s="23" t="n"/>
      <c r="C64" s="23" t="n"/>
      <c r="D64" s="23" t="n"/>
      <c r="E64" s="23" t="n"/>
      <c r="F64" s="23" t="n"/>
      <c r="G64" s="23" t="n"/>
      <c r="H64" s="23" t="n"/>
      <c r="I64" s="23" t="n"/>
      <c r="J64" s="23" t="n"/>
      <c r="K64" s="23" t="n"/>
      <c r="L64" s="23" t="n"/>
    </row>
    <row r="65" ht="20" customHeight="1" s="67">
      <c r="B65" s="54" t="n"/>
      <c r="C65" s="54" t="n"/>
      <c r="D65" s="54" t="n"/>
      <c r="E65" s="54" t="n"/>
      <c r="F65" s="54" t="n"/>
      <c r="G65" s="54" t="n"/>
      <c r="H65" s="54" t="n"/>
      <c r="I65" s="54" t="n"/>
      <c r="J65" s="54" t="n"/>
      <c r="K65" s="54" t="n"/>
      <c r="L65" s="54" t="n"/>
    </row>
    <row r="66" ht="20" customHeight="1" s="67">
      <c r="B66" s="23" t="n"/>
      <c r="C66" s="23" t="n"/>
      <c r="D66" s="23" t="n"/>
      <c r="E66" s="23" t="n"/>
      <c r="F66" s="23" t="n"/>
      <c r="G66" s="23" t="n"/>
      <c r="H66" s="23" t="n"/>
      <c r="I66" s="23" t="n"/>
      <c r="J66" s="23" t="n"/>
      <c r="K66" s="23" t="n"/>
      <c r="L66" s="23" t="n"/>
    </row>
    <row r="67" ht="20" customHeight="1" s="67">
      <c r="B67" s="54" t="n"/>
      <c r="C67" s="54" t="n"/>
      <c r="D67" s="54" t="n"/>
      <c r="E67" s="54" t="n"/>
      <c r="F67" s="54" t="n"/>
      <c r="G67" s="54" t="n"/>
      <c r="H67" s="54" t="n"/>
      <c r="I67" s="54" t="n"/>
      <c r="J67" s="54" t="n"/>
      <c r="K67" s="54" t="n"/>
      <c r="L67" s="54" t="n"/>
    </row>
    <row r="68" ht="20" customHeight="1" s="67">
      <c r="B68" s="23" t="n"/>
      <c r="C68" s="23" t="n"/>
      <c r="D68" s="23" t="n"/>
      <c r="E68" s="23" t="n"/>
      <c r="F68" s="23" t="n"/>
      <c r="G68" s="23" t="n"/>
      <c r="H68" s="23" t="n"/>
      <c r="I68" s="23" t="n"/>
      <c r="J68" s="23" t="n"/>
      <c r="K68" s="23" t="n"/>
      <c r="L68" s="23" t="n"/>
    </row>
    <row r="69" ht="20" customHeight="1" s="67">
      <c r="B69" s="54" t="n"/>
      <c r="C69" s="54" t="n"/>
      <c r="D69" s="54" t="n"/>
      <c r="E69" s="54" t="n"/>
      <c r="F69" s="54" t="n"/>
      <c r="G69" s="54" t="n"/>
      <c r="H69" s="54" t="n"/>
      <c r="I69" s="54" t="n"/>
      <c r="J69" s="54" t="n"/>
      <c r="K69" s="54" t="n"/>
      <c r="L69" s="54" t="n"/>
    </row>
    <row r="70" ht="20" customHeight="1" s="67">
      <c r="B70" s="23" t="n"/>
      <c r="C70" s="23" t="n"/>
      <c r="D70" s="23" t="n"/>
      <c r="E70" s="23" t="n"/>
      <c r="F70" s="23" t="n"/>
      <c r="G70" s="23" t="n"/>
      <c r="H70" s="23" t="n"/>
      <c r="I70" s="23" t="n"/>
      <c r="J70" s="23" t="n"/>
      <c r="K70" s="23" t="n"/>
      <c r="L70" s="23" t="n"/>
    </row>
    <row r="71" ht="20" customHeight="1" s="67">
      <c r="B71" s="54" t="n"/>
      <c r="C71" s="54" t="n"/>
      <c r="D71" s="54" t="n"/>
      <c r="E71" s="54" t="n"/>
      <c r="F71" s="54" t="n"/>
      <c r="G71" s="54" t="n"/>
      <c r="H71" s="54" t="n"/>
      <c r="I71" s="54" t="n"/>
      <c r="J71" s="54" t="n"/>
      <c r="K71" s="54" t="n"/>
      <c r="L71" s="54" t="n"/>
    </row>
    <row r="72" ht="20" customHeight="1" s="67">
      <c r="B72" s="23" t="n"/>
      <c r="C72" s="23" t="n"/>
      <c r="D72" s="23" t="n"/>
      <c r="E72" s="23" t="n"/>
      <c r="F72" s="23" t="n"/>
      <c r="G72" s="23" t="n"/>
      <c r="H72" s="23" t="n"/>
      <c r="I72" s="23" t="n"/>
      <c r="J72" s="23" t="n"/>
      <c r="K72" s="23" t="n"/>
      <c r="L72" s="23" t="n"/>
    </row>
    <row r="73" ht="20" customHeight="1" s="67">
      <c r="B73" s="54" t="n"/>
      <c r="C73" s="54" t="n"/>
      <c r="D73" s="54" t="n"/>
      <c r="E73" s="54" t="n"/>
      <c r="F73" s="54" t="n"/>
      <c r="G73" s="54" t="n"/>
      <c r="H73" s="54" t="n"/>
      <c r="I73" s="54" t="n"/>
      <c r="J73" s="54" t="n"/>
      <c r="K73" s="54" t="n"/>
      <c r="L73" s="54" t="n"/>
    </row>
    <row r="74" ht="20" customHeight="1" s="67">
      <c r="B74" s="23" t="n"/>
      <c r="C74" s="23" t="n"/>
      <c r="D74" s="23" t="n"/>
      <c r="E74" s="23" t="n"/>
      <c r="F74" s="23" t="n"/>
      <c r="G74" s="23" t="n"/>
      <c r="H74" s="23" t="n"/>
      <c r="I74" s="23" t="n"/>
      <c r="J74" s="23" t="n"/>
      <c r="K74" s="23" t="n"/>
      <c r="L74" s="23" t="n"/>
    </row>
    <row r="75" ht="20" customHeight="1" s="67">
      <c r="B75" s="54" t="n"/>
      <c r="C75" s="54" t="n"/>
      <c r="D75" s="54" t="n"/>
      <c r="E75" s="54" t="n"/>
      <c r="F75" s="54" t="n"/>
      <c r="G75" s="54" t="n"/>
      <c r="H75" s="54" t="n"/>
      <c r="I75" s="54" t="n"/>
      <c r="J75" s="54" t="n"/>
      <c r="K75" s="54" t="n"/>
      <c r="L75" s="54" t="n"/>
    </row>
    <row r="76" ht="20" customHeight="1" s="67">
      <c r="B76" s="23" t="n"/>
      <c r="C76" s="23" t="n"/>
      <c r="D76" s="23" t="n"/>
      <c r="E76" s="23" t="n"/>
      <c r="F76" s="23" t="n"/>
      <c r="G76" s="23" t="n"/>
      <c r="H76" s="23" t="n"/>
      <c r="I76" s="23" t="n"/>
      <c r="J76" s="23" t="n"/>
      <c r="K76" s="23" t="n"/>
      <c r="L76" s="23" t="n"/>
    </row>
    <row r="77" ht="20" customHeight="1" s="67">
      <c r="B77" s="54" t="n"/>
      <c r="C77" s="54" t="n"/>
      <c r="D77" s="54" t="n"/>
      <c r="E77" s="54" t="n"/>
      <c r="F77" s="54" t="n"/>
      <c r="G77" s="54" t="n"/>
      <c r="H77" s="54" t="n"/>
      <c r="I77" s="54" t="n"/>
      <c r="J77" s="54" t="n"/>
      <c r="K77" s="54" t="n"/>
      <c r="L77" s="54" t="n"/>
    </row>
    <row r="78" ht="20" customHeight="1" s="67">
      <c r="B78" s="23" t="n"/>
      <c r="C78" s="23" t="n"/>
      <c r="D78" s="23" t="n"/>
      <c r="E78" s="23" t="n"/>
      <c r="F78" s="23" t="n"/>
      <c r="G78" s="23" t="n"/>
      <c r="H78" s="23" t="n"/>
      <c r="I78" s="23" t="n"/>
      <c r="J78" s="23" t="n"/>
      <c r="K78" s="23" t="n"/>
      <c r="L78" s="23" t="n"/>
    </row>
    <row r="79" ht="20" customHeight="1" s="67">
      <c r="B79" s="54" t="n"/>
      <c r="C79" s="54" t="n"/>
      <c r="D79" s="54" t="n"/>
      <c r="E79" s="54" t="n"/>
      <c r="F79" s="54" t="n"/>
      <c r="G79" s="54" t="n"/>
      <c r="H79" s="54" t="n"/>
      <c r="I79" s="54" t="n"/>
      <c r="J79" s="54" t="n"/>
      <c r="K79" s="54" t="n"/>
      <c r="L79" s="54" t="n"/>
    </row>
    <row r="80" ht="20" customHeight="1" s="67">
      <c r="B80" s="23" t="n"/>
      <c r="C80" s="23" t="n"/>
      <c r="D80" s="23" t="n"/>
      <c r="E80" s="23" t="n"/>
      <c r="F80" s="23" t="n"/>
      <c r="G80" s="23" t="n"/>
      <c r="H80" s="23" t="n"/>
      <c r="I80" s="23" t="n"/>
      <c r="J80" s="23" t="n"/>
      <c r="K80" s="23" t="n"/>
      <c r="L80" s="23" t="n"/>
    </row>
    <row r="81" ht="20" customHeight="1" s="67">
      <c r="B81" s="54" t="n"/>
      <c r="C81" s="54" t="n"/>
      <c r="D81" s="54" t="n"/>
      <c r="E81" s="54" t="n"/>
      <c r="F81" s="54" t="n"/>
      <c r="G81" s="54" t="n"/>
      <c r="H81" s="54" t="n"/>
      <c r="I81" s="54" t="n"/>
      <c r="J81" s="54" t="n"/>
      <c r="K81" s="54" t="n"/>
      <c r="L81" s="54" t="n"/>
    </row>
    <row r="82" ht="20" customHeight="1" s="67">
      <c r="B82" s="23" t="n"/>
      <c r="C82" s="23" t="n"/>
      <c r="D82" s="23" t="n"/>
      <c r="E82" s="23" t="n"/>
      <c r="F82" s="23" t="n"/>
      <c r="G82" s="23" t="n"/>
      <c r="H82" s="23" t="n"/>
      <c r="I82" s="23" t="n"/>
      <c r="J82" s="23" t="n"/>
      <c r="K82" s="23" t="n"/>
      <c r="L82" s="23" t="n"/>
    </row>
    <row r="83" ht="20" customHeight="1" s="67">
      <c r="B83" s="54" t="n"/>
      <c r="C83" s="54" t="n"/>
      <c r="D83" s="54" t="n"/>
      <c r="E83" s="54" t="n"/>
      <c r="F83" s="54" t="n"/>
      <c r="G83" s="54" t="n"/>
      <c r="H83" s="54" t="n"/>
      <c r="I83" s="54" t="n"/>
      <c r="J83" s="54" t="n"/>
      <c r="K83" s="54" t="n"/>
      <c r="L83" s="54" t="n"/>
    </row>
    <row r="84" ht="20" customHeight="1" s="67">
      <c r="B84" s="23" t="n"/>
      <c r="C84" s="23" t="n"/>
      <c r="D84" s="23" t="n"/>
      <c r="E84" s="23" t="n"/>
      <c r="F84" s="23" t="n"/>
      <c r="G84" s="23" t="n"/>
      <c r="H84" s="23" t="n"/>
      <c r="I84" s="23" t="n"/>
      <c r="J84" s="23" t="n"/>
      <c r="K84" s="23" t="n"/>
      <c r="L84" s="23" t="n"/>
    </row>
    <row r="85" ht="20" customHeight="1" s="67">
      <c r="B85" s="54" t="n"/>
      <c r="C85" s="54" t="n"/>
      <c r="D85" s="54" t="n"/>
      <c r="E85" s="54" t="n"/>
      <c r="F85" s="54" t="n"/>
      <c r="G85" s="54" t="n"/>
      <c r="H85" s="54" t="n"/>
      <c r="I85" s="54" t="n"/>
      <c r="J85" s="54" t="n"/>
      <c r="K85" s="54" t="n"/>
      <c r="L85" s="54" t="n"/>
    </row>
    <row r="86" ht="20" customHeight="1" s="67">
      <c r="B86" s="23" t="n"/>
      <c r="C86" s="23" t="n"/>
      <c r="D86" s="23" t="n"/>
      <c r="E86" s="23" t="n"/>
      <c r="F86" s="23" t="n"/>
      <c r="G86" s="23" t="n"/>
      <c r="H86" s="23" t="n"/>
      <c r="I86" s="23" t="n"/>
      <c r="J86" s="23" t="n"/>
      <c r="K86" s="23" t="n"/>
      <c r="L86" s="23" t="n"/>
    </row>
    <row r="87" ht="20" customHeight="1" s="67">
      <c r="B87" s="54" t="n"/>
      <c r="C87" s="54" t="n"/>
      <c r="D87" s="54" t="n"/>
      <c r="E87" s="54" t="n"/>
      <c r="F87" s="54" t="n"/>
      <c r="G87" s="54" t="n"/>
      <c r="H87" s="54" t="n"/>
      <c r="I87" s="54" t="n"/>
      <c r="J87" s="54" t="n"/>
      <c r="K87" s="54" t="n"/>
      <c r="L87" s="54" t="n"/>
    </row>
    <row r="88" ht="20" customHeight="1" s="67">
      <c r="B88" s="23" t="n"/>
      <c r="C88" s="23" t="n"/>
      <c r="D88" s="23" t="n"/>
      <c r="E88" s="23" t="n"/>
      <c r="F88" s="23" t="n"/>
      <c r="G88" s="23" t="n"/>
      <c r="H88" s="23" t="n"/>
      <c r="I88" s="23" t="n"/>
      <c r="J88" s="23" t="n"/>
      <c r="K88" s="23" t="n"/>
      <c r="L88" s="23" t="n"/>
    </row>
    <row r="89" ht="20" customHeight="1" s="67">
      <c r="B89" s="54" t="n"/>
      <c r="C89" s="54" t="n"/>
      <c r="D89" s="54" t="n"/>
      <c r="E89" s="54" t="n"/>
      <c r="F89" s="54" t="n"/>
      <c r="G89" s="54" t="n"/>
      <c r="H89" s="54" t="n"/>
      <c r="I89" s="54" t="n"/>
      <c r="J89" s="54" t="n"/>
      <c r="K89" s="54" t="n"/>
      <c r="L89" s="54" t="n"/>
    </row>
    <row r="90" ht="20" customHeight="1" s="67">
      <c r="B90" s="23" t="n"/>
      <c r="C90" s="23" t="n"/>
      <c r="D90" s="23" t="n"/>
      <c r="E90" s="23" t="n"/>
      <c r="F90" s="23" t="n"/>
      <c r="G90" s="23" t="n"/>
      <c r="H90" s="23" t="n"/>
      <c r="I90" s="23" t="n"/>
      <c r="J90" s="23" t="n"/>
      <c r="K90" s="23" t="n"/>
      <c r="L90" s="23" t="n"/>
    </row>
    <row r="91" ht="20" customHeight="1" s="67">
      <c r="B91" s="54" t="n"/>
      <c r="C91" s="54" t="n"/>
      <c r="D91" s="54" t="n"/>
      <c r="E91" s="54" t="n"/>
      <c r="F91" s="54" t="n"/>
      <c r="G91" s="54" t="n"/>
      <c r="H91" s="54" t="n"/>
      <c r="I91" s="54" t="n"/>
      <c r="J91" s="54" t="n"/>
      <c r="K91" s="54" t="n"/>
      <c r="L91" s="54" t="n"/>
    </row>
    <row r="92" ht="20" customHeight="1" s="67">
      <c r="B92" s="23" t="n"/>
      <c r="C92" s="23" t="n"/>
      <c r="D92" s="23" t="n"/>
      <c r="E92" s="23" t="n"/>
      <c r="F92" s="23" t="n"/>
      <c r="G92" s="23" t="n"/>
      <c r="H92" s="23" t="n"/>
      <c r="I92" s="23" t="n"/>
      <c r="J92" s="23" t="n"/>
      <c r="K92" s="23" t="n"/>
      <c r="L92" s="23" t="n"/>
    </row>
    <row r="93" ht="20" customHeight="1" s="67">
      <c r="B93" s="54" t="n"/>
      <c r="C93" s="54" t="n"/>
      <c r="D93" s="54" t="n"/>
      <c r="E93" s="54" t="n"/>
      <c r="F93" s="54" t="n"/>
      <c r="G93" s="54" t="n"/>
      <c r="H93" s="54" t="n"/>
      <c r="I93" s="54" t="n"/>
      <c r="J93" s="54" t="n"/>
      <c r="K93" s="54" t="n"/>
      <c r="L93" s="54" t="n"/>
    </row>
    <row r="94" ht="20" customHeight="1" s="67">
      <c r="B94" s="23" t="n"/>
      <c r="C94" s="23" t="n"/>
      <c r="D94" s="23" t="n"/>
      <c r="E94" s="23" t="n"/>
      <c r="F94" s="23" t="n"/>
      <c r="G94" s="23" t="n"/>
      <c r="H94" s="23" t="n"/>
      <c r="I94" s="23" t="n"/>
      <c r="J94" s="23" t="n"/>
      <c r="K94" s="23" t="n"/>
      <c r="L94" s="23" t="n"/>
    </row>
    <row r="95" ht="20" customHeight="1" s="67">
      <c r="B95" s="54" t="n"/>
      <c r="C95" s="54" t="n"/>
      <c r="D95" s="54" t="n"/>
      <c r="E95" s="54" t="n"/>
      <c r="F95" s="54" t="n"/>
      <c r="G95" s="54" t="n"/>
      <c r="H95" s="54" t="n"/>
      <c r="I95" s="54" t="n"/>
      <c r="J95" s="54" t="n"/>
      <c r="K95" s="54" t="n"/>
      <c r="L95" s="54" t="n"/>
    </row>
    <row r="96" ht="20" customHeight="1" s="67">
      <c r="B96" s="23" t="n"/>
      <c r="C96" s="23" t="n"/>
      <c r="D96" s="23" t="n"/>
      <c r="E96" s="23" t="n"/>
      <c r="F96" s="23" t="n"/>
      <c r="G96" s="23" t="n"/>
      <c r="H96" s="23" t="n"/>
      <c r="I96" s="23" t="n"/>
      <c r="J96" s="23" t="n"/>
      <c r="K96" s="23" t="n"/>
      <c r="L96" s="23" t="n"/>
    </row>
    <row r="97" ht="20" customHeight="1" s="67">
      <c r="B97" s="54" t="n"/>
      <c r="C97" s="54" t="n"/>
      <c r="D97" s="54" t="n"/>
      <c r="E97" s="54" t="n"/>
      <c r="F97" s="54" t="n"/>
      <c r="G97" s="54" t="n"/>
      <c r="H97" s="54" t="n"/>
      <c r="I97" s="54" t="n"/>
      <c r="J97" s="54" t="n"/>
      <c r="K97" s="54" t="n"/>
      <c r="L97" s="54" t="n"/>
    </row>
    <row r="98" ht="20" customHeight="1" s="67">
      <c r="B98" s="23" t="n"/>
      <c r="C98" s="23" t="n"/>
      <c r="D98" s="23" t="n"/>
      <c r="E98" s="23" t="n"/>
      <c r="F98" s="23" t="n"/>
      <c r="G98" s="23" t="n"/>
      <c r="H98" s="23" t="n"/>
      <c r="I98" s="23" t="n"/>
      <c r="J98" s="23" t="n"/>
      <c r="K98" s="23" t="n"/>
      <c r="L98" s="23" t="n"/>
    </row>
    <row r="99" ht="20" customHeight="1" s="67">
      <c r="B99" s="54" t="n"/>
      <c r="C99" s="54" t="n"/>
      <c r="D99" s="54" t="n"/>
      <c r="E99" s="54" t="n"/>
      <c r="F99" s="54" t="n"/>
      <c r="G99" s="54" t="n"/>
      <c r="H99" s="54" t="n"/>
      <c r="I99" s="54" t="n"/>
      <c r="J99" s="54" t="n"/>
      <c r="K99" s="54" t="n"/>
      <c r="L99" s="54" t="n"/>
    </row>
    <row r="100" ht="20" customHeight="1" s="67">
      <c r="B100" s="23" t="n"/>
      <c r="C100" s="23" t="n"/>
      <c r="D100" s="23" t="n"/>
      <c r="E100" s="23" t="n"/>
      <c r="F100" s="23" t="n"/>
      <c r="G100" s="23" t="n"/>
      <c r="H100" s="23" t="n"/>
      <c r="I100" s="23" t="n"/>
      <c r="J100" s="23" t="n"/>
      <c r="K100" s="23" t="n"/>
      <c r="L100" s="23" t="n"/>
    </row>
    <row r="101" ht="20" customHeight="1" s="67">
      <c r="B101" s="54" t="n"/>
      <c r="C101" s="54" t="n"/>
      <c r="D101" s="54" t="n"/>
      <c r="E101" s="54" t="n"/>
      <c r="F101" s="54" t="n"/>
      <c r="G101" s="54" t="n"/>
      <c r="H101" s="54" t="n"/>
      <c r="I101" s="54" t="n"/>
      <c r="J101" s="54" t="n"/>
      <c r="K101" s="54" t="n"/>
      <c r="L101" s="54" t="n"/>
    </row>
    <row r="102" ht="20" customHeight="1" s="67">
      <c r="B102" s="23" t="n"/>
      <c r="C102" s="23" t="n"/>
      <c r="D102" s="23" t="n"/>
      <c r="E102" s="23" t="n"/>
      <c r="F102" s="23" t="n"/>
      <c r="G102" s="23" t="n"/>
      <c r="H102" s="23" t="n"/>
      <c r="I102" s="23" t="n"/>
      <c r="J102" s="23" t="n"/>
      <c r="K102" s="23" t="n"/>
      <c r="L102" s="23" t="n"/>
    </row>
    <row r="103" ht="20" customHeight="1" s="67">
      <c r="B103" s="54" t="n"/>
      <c r="C103" s="54" t="n"/>
      <c r="D103" s="54" t="n"/>
      <c r="E103" s="54" t="n"/>
      <c r="F103" s="54" t="n"/>
      <c r="G103" s="54" t="n"/>
      <c r="H103" s="54" t="n"/>
      <c r="I103" s="54" t="n"/>
      <c r="J103" s="54" t="n"/>
      <c r="K103" s="54" t="n"/>
      <c r="L103" s="54" t="n"/>
    </row>
    <row r="104" ht="20" customHeight="1" s="67">
      <c r="B104" s="23" t="n"/>
      <c r="C104" s="23" t="n"/>
      <c r="D104" s="23" t="n"/>
      <c r="E104" s="23" t="n"/>
      <c r="F104" s="23" t="n"/>
      <c r="G104" s="23" t="n"/>
      <c r="H104" s="23" t="n"/>
      <c r="I104" s="23" t="n"/>
      <c r="J104" s="23" t="n"/>
      <c r="K104" s="23" t="n"/>
      <c r="L104" s="23" t="n"/>
    </row>
    <row r="105" ht="20" customHeight="1" s="67">
      <c r="B105" s="54" t="n"/>
      <c r="C105" s="54" t="n"/>
      <c r="D105" s="54" t="n"/>
      <c r="E105" s="54" t="n"/>
      <c r="F105" s="54" t="n"/>
      <c r="G105" s="54" t="n"/>
      <c r="H105" s="54" t="n"/>
      <c r="I105" s="54" t="n"/>
      <c r="J105" s="54" t="n"/>
      <c r="K105" s="54" t="n"/>
      <c r="L105" s="54" t="n"/>
    </row>
  </sheetData>
  <mergeCells count="5">
    <mergeCell ref="B2:C2"/>
    <mergeCell ref="H2:I2"/>
    <mergeCell ref="B1:K1"/>
    <mergeCell ref="B4:K4"/>
    <mergeCell ref="E2:F2"/>
  </mergeCells>
  <conditionalFormatting sqref="D6:D200">
    <cfRule type="cellIs" priority="3" operator="equal" dxfId="13">
      <formula>"Critical"</formula>
    </cfRule>
    <cfRule type="cellIs" priority="4" operator="equal" dxfId="12">
      <formula>"High"</formula>
    </cfRule>
  </conditionalFormatting>
  <conditionalFormatting sqref="D6:I200">
    <cfRule type="cellIs" priority="1" operator="equal" dxfId="0">
      <formula>"Fail"</formula>
    </cfRule>
    <cfRule type="cellIs" priority="2" operator="equal" dxfId="2">
      <formula>"Pass"</formula>
    </cfRule>
  </conditionalFormatting>
  <dataValidations count="2">
    <dataValidation sqref="D6:D500" showDropDown="0" showInputMessage="0" showErrorMessage="0" allowBlank="0" type="list">
      <formula1>"Critical,High,Medium,Low,Informational"</formula1>
    </dataValidation>
    <dataValidation sqref="E6:I500" showDropDown="0" showInputMessage="0" showErrorMessage="0" allowBlank="0" type="list">
      <formula1>"Pass,Fail,In Progress,Not Tested,N/A"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1:M105"/>
  <sheetViews>
    <sheetView showGridLines="1" workbookViewId="0">
      <selection activeCell="A1" sqref="A1"/>
    </sheetView>
  </sheetViews>
  <sheetFormatPr baseColWidth="10" defaultColWidth="8.83203125" defaultRowHeight="15"/>
  <cols>
    <col width="3" customWidth="1" style="67" min="1" max="1"/>
    <col width="10" customWidth="1" style="67" min="2" max="2"/>
    <col width="22" customWidth="1" style="67" min="3" max="3"/>
    <col width="18" customWidth="1" style="67" min="4" max="4"/>
    <col width="10" customWidth="1" style="67" min="5" max="8"/>
    <col width="12" customWidth="1" style="67" min="9" max="9"/>
    <col width="15" customWidth="1" style="67" min="10" max="10"/>
    <col width="22" customWidth="1" style="67" min="11" max="11"/>
    <col width="15" customWidth="1" style="67" min="12" max="12"/>
    <col width="12" customWidth="1" style="67" min="13" max="13"/>
    <col width="3" customWidth="1" style="67" min="14" max="14"/>
  </cols>
  <sheetData>
    <row r="1" ht="38" customHeight="1" s="67">
      <c r="B1" s="110" t="inlineStr">
        <is>
          <t>CYBER RISK REGISTER &amp; TREATMENT PLAN</t>
        </is>
      </c>
    </row>
    <row r="2" ht="30" customHeight="1" s="67">
      <c r="B2" s="109">
        <f>COUNTA(C5:C500)</f>
        <v/>
      </c>
      <c r="D2" t="inlineStr">
        <is>
          <t>Total Risks</t>
        </is>
      </c>
      <c r="E2" s="105">
        <f>COUNTIF(I5:I500,"Critical")+COUNTIF(I5:I500,"High")</f>
        <v/>
      </c>
      <c r="G2" t="inlineStr">
        <is>
          <t>High/Critical Risks</t>
        </is>
      </c>
      <c r="H2" s="124">
        <f>IFERROR(AVERAGE(IF((E5:E500&gt;0)*(F5:F500&gt;0),E5:E500*F5:F500,"")),0)</f>
        <v/>
      </c>
      <c r="J2" t="inlineStr">
        <is>
          <t>Avg Risk Score</t>
        </is>
      </c>
    </row>
    <row r="3" ht="22" customHeight="1" s="67">
      <c r="B3">
        <f>COUNTIF(I5:I500,"Critical")</f>
        <v/>
      </c>
      <c r="C3" t="inlineStr">
        <is>
          <t>Critical</t>
        </is>
      </c>
      <c r="D3">
        <f>COUNTIF(I5:I500,"High")</f>
        <v/>
      </c>
      <c r="E3" t="inlineStr">
        <is>
          <t>High</t>
        </is>
      </c>
      <c r="F3">
        <f>COUNTIF(I5:I500,"Medium")</f>
        <v/>
      </c>
      <c r="G3" t="inlineStr">
        <is>
          <t>Medium</t>
        </is>
      </c>
      <c r="H3">
        <f>COUNTIF(I5:I500,"Low")</f>
        <v/>
      </c>
      <c r="I3" t="inlineStr">
        <is>
          <t>Low</t>
        </is>
      </c>
      <c r="J3">
        <f>COUNTIF(K5:K500,"Accept")</f>
        <v/>
      </c>
      <c r="K3" t="inlineStr">
        <is>
          <t>Risk Accepted</t>
        </is>
      </c>
    </row>
    <row r="4" ht="22" customHeight="1" s="67">
      <c r="B4" s="125" t="inlineStr">
        <is>
          <t>Risk Score = Likelihood x Impact (Scale 1-5) | Critical: 16-25 | High: 10-15 | Medium: 5-9 | Low: 1-4</t>
        </is>
      </c>
    </row>
    <row r="5" ht="35" customHeight="1" s="67">
      <c r="B5" s="55" t="inlineStr">
        <is>
          <t>Risk ID</t>
        </is>
      </c>
      <c r="C5" s="55" t="inlineStr">
        <is>
          <t>Risk Description</t>
        </is>
      </c>
      <c r="D5" s="55" t="inlineStr">
        <is>
          <t>Category</t>
        </is>
      </c>
      <c r="E5" s="55" t="inlineStr">
        <is>
          <t>Likelihood (1-5)</t>
        </is>
      </c>
      <c r="F5" s="55" t="inlineStr">
        <is>
          <t>Impact (1-5)</t>
        </is>
      </c>
      <c r="G5" s="55" t="inlineStr">
        <is>
          <t>Inherent Risk Score</t>
        </is>
      </c>
      <c r="H5" s="55" t="inlineStr">
        <is>
          <t>Residual Score</t>
        </is>
      </c>
      <c r="I5" s="55" t="inlineStr">
        <is>
          <t>Risk Rating</t>
        </is>
      </c>
      <c r="J5" s="55" t="inlineStr">
        <is>
          <t>Risk Owner</t>
        </is>
      </c>
      <c r="K5" s="55" t="inlineStr">
        <is>
          <t>Treatment Strategy</t>
        </is>
      </c>
      <c r="L5" s="55" t="inlineStr">
        <is>
          <t>Control Measures</t>
        </is>
      </c>
      <c r="M5" s="55" t="inlineStr">
        <is>
          <t>Review Date</t>
        </is>
      </c>
    </row>
    <row r="6" ht="22" customHeight="1" s="67">
      <c r="B6" s="56">
        <f>IF(C6="","",TEXT(ROW()-5,"RSK-000"))</f>
        <v/>
      </c>
      <c r="C6" s="23" t="inlineStr">
        <is>
          <t>Ransomware Attack on Critical Systems</t>
        </is>
      </c>
      <c r="D6" s="23" t="inlineStr">
        <is>
          <t>Malware / Cyber Attack</t>
        </is>
      </c>
      <c r="E6" s="57" t="n">
        <v>4</v>
      </c>
      <c r="F6" s="57" t="n">
        <v>5</v>
      </c>
      <c r="G6" s="58">
        <f>IF(AND(E6&lt;&gt;"",F6&lt;&gt;""),E6*F6,"")</f>
        <v/>
      </c>
      <c r="H6" s="57" t="n"/>
      <c r="I6" s="58">
        <f>IF(G6="","",IF(G6&gt;=16,"Critical",IF(G6&gt;=10,"High",IF(G6&gt;=5,"Medium","Low"))))</f>
        <v/>
      </c>
      <c r="J6" s="23" t="inlineStr">
        <is>
          <t>CISO</t>
        </is>
      </c>
      <c r="K6" s="23" t="inlineStr">
        <is>
          <t>Mitigate</t>
        </is>
      </c>
      <c r="L6" s="23" t="inlineStr">
        <is>
          <t>EDR deployment, Immutable backups, IR Plan, MFA enforcement</t>
        </is>
      </c>
      <c r="M6" s="23" t="inlineStr">
        <is>
          <t>2026-Q4</t>
        </is>
      </c>
    </row>
    <row r="7" ht="22" customHeight="1" s="67">
      <c r="B7" s="56">
        <f>IF(C7="","",TEXT(ROW()-5,"RSK-000"))</f>
        <v/>
      </c>
      <c r="C7" s="48" t="inlineStr">
        <is>
          <t>Data Breach - Customer PII Exposure</t>
        </is>
      </c>
      <c r="D7" s="48" t="inlineStr">
        <is>
          <t>Data Security</t>
        </is>
      </c>
      <c r="E7" s="59" t="n">
        <v>3</v>
      </c>
      <c r="F7" s="59" t="n">
        <v>5</v>
      </c>
      <c r="G7" s="60">
        <f>IF(AND(E7&lt;&gt;"",F7&lt;&gt;""),E7*F7,"")</f>
        <v/>
      </c>
      <c r="H7" s="59" t="n"/>
      <c r="I7" s="60">
        <f>IF(G7="","",IF(G7&gt;=16,"Critical",IF(G7&gt;=10,"High",IF(G7&gt;=5,"Medium","Low"))))</f>
        <v/>
      </c>
      <c r="J7" s="48" t="inlineStr">
        <is>
          <t>DPO</t>
        </is>
      </c>
      <c r="K7" s="48" t="inlineStr">
        <is>
          <t>Mitigate</t>
        </is>
      </c>
      <c r="L7" s="48" t="inlineStr">
        <is>
          <t>AES-256 encryption, DLP solution, Access controls, Data classification</t>
        </is>
      </c>
      <c r="M7" s="48" t="inlineStr">
        <is>
          <t>2026-Q4</t>
        </is>
      </c>
    </row>
    <row r="8" ht="22" customHeight="1" s="67">
      <c r="B8" s="56">
        <f>IF(C8="","",TEXT(ROW()-5,"RSK-000"))</f>
        <v/>
      </c>
      <c r="C8" s="23" t="inlineStr">
        <is>
          <t>Insider Threat - Intentional Data Theft</t>
        </is>
      </c>
      <c r="D8" s="23" t="inlineStr">
        <is>
          <t>Insider Risk</t>
        </is>
      </c>
      <c r="E8" s="57" t="n">
        <v>2</v>
      </c>
      <c r="F8" s="57" t="n">
        <v>4</v>
      </c>
      <c r="G8" s="58">
        <f>IF(AND(E8&lt;&gt;"",F8&lt;&gt;""),E8*F8,"")</f>
        <v/>
      </c>
      <c r="H8" s="57" t="n"/>
      <c r="I8" s="58">
        <f>IF(G8="","",IF(G8&gt;=16,"Critical",IF(G8&gt;=10,"High",IF(G8&gt;=5,"Medium","Low"))))</f>
        <v/>
      </c>
      <c r="J8" s="23" t="inlineStr">
        <is>
          <t>HR + CISO</t>
        </is>
      </c>
      <c r="K8" s="23" t="inlineStr">
        <is>
          <t>Transfer</t>
        </is>
      </c>
      <c r="L8" s="23" t="inlineStr">
        <is>
          <t>UEBA monitoring, Least privilege, Employee screening, Insider threat program</t>
        </is>
      </c>
      <c r="M8" s="23" t="inlineStr">
        <is>
          <t>2026-Q4</t>
        </is>
      </c>
    </row>
    <row r="9" ht="22" customHeight="1" s="67">
      <c r="B9" s="56">
        <f>IF(C9="","",TEXT(ROW()-5,"RSK-000"))</f>
        <v/>
      </c>
      <c r="C9" s="48" t="inlineStr">
        <is>
          <t>Third-Party Vendor Supply Chain Compromise</t>
        </is>
      </c>
      <c r="D9" s="48" t="inlineStr">
        <is>
          <t>Supply Chain Risk</t>
        </is>
      </c>
      <c r="E9" s="59" t="n">
        <v>3</v>
      </c>
      <c r="F9" s="59" t="n">
        <v>4</v>
      </c>
      <c r="G9" s="60">
        <f>IF(AND(E9&lt;&gt;"",F9&lt;&gt;""),E9*F9,"")</f>
        <v/>
      </c>
      <c r="H9" s="59" t="n"/>
      <c r="I9" s="60">
        <f>IF(G9="","",IF(G9&gt;=16,"Critical",IF(G9&gt;=10,"High",IF(G9&gt;=5,"Medium","Low"))))</f>
        <v/>
      </c>
      <c r="J9" s="48" t="inlineStr">
        <is>
          <t>Procurement</t>
        </is>
      </c>
      <c r="K9" s="48" t="inlineStr">
        <is>
          <t>Mitigate</t>
        </is>
      </c>
      <c r="L9" s="48" t="inlineStr">
        <is>
          <t>Vendor security assessment, Contractual SLAs, SBOM tracking</t>
        </is>
      </c>
      <c r="M9" s="48" t="inlineStr">
        <is>
          <t>2027-Q1</t>
        </is>
      </c>
    </row>
    <row r="10" ht="22" customHeight="1" s="67">
      <c r="B10" s="56">
        <f>IF(C10="","",TEXT(ROW()-5,"RSK-000"))</f>
        <v/>
      </c>
      <c r="C10" s="23" t="inlineStr">
        <is>
          <t>DDoS Attack on Production Services</t>
        </is>
      </c>
      <c r="D10" s="23" t="inlineStr">
        <is>
          <t>Availability / Resilience</t>
        </is>
      </c>
      <c r="E10" s="57" t="n">
        <v>4</v>
      </c>
      <c r="F10" s="57" t="n">
        <v>3</v>
      </c>
      <c r="G10" s="58">
        <f>IF(AND(E10&lt;&gt;"",F10&lt;&gt;""),E10*F10,"")</f>
        <v/>
      </c>
      <c r="H10" s="57" t="n"/>
      <c r="I10" s="58">
        <f>IF(G10="","",IF(G10&gt;=16,"Critical",IF(G10&gt;=10,"High",IF(G10&gt;=5,"Medium","Low"))))</f>
        <v/>
      </c>
      <c r="J10" s="23" t="inlineStr">
        <is>
          <t>Net Team</t>
        </is>
      </c>
      <c r="K10" s="23" t="inlineStr">
        <is>
          <t>Mitigate</t>
        </is>
      </c>
      <c r="L10" s="23" t="inlineStr">
        <is>
          <t>CDN/DDoS scrubbing service, Anycast DNS, Rate limiting, Geo-blocking</t>
        </is>
      </c>
      <c r="M10" s="23" t="inlineStr">
        <is>
          <t>2026-Q4</t>
        </is>
      </c>
    </row>
    <row r="11" ht="22" customHeight="1" s="67">
      <c r="B11" s="56">
        <f>IF(C11="","",TEXT(ROW()-5,"RSK-000"))</f>
        <v/>
      </c>
      <c r="C11" s="48" t="inlineStr">
        <is>
          <t>Unpatched Critical CVE Exploit</t>
        </is>
      </c>
      <c r="D11" s="48" t="inlineStr">
        <is>
          <t>Vulnerability Management</t>
        </is>
      </c>
      <c r="E11" s="59" t="n">
        <v>4</v>
      </c>
      <c r="F11" s="59" t="n">
        <v>4</v>
      </c>
      <c r="G11" s="60">
        <f>IF(AND(E11&lt;&gt;"",F11&lt;&gt;""),E11*F11,"")</f>
        <v/>
      </c>
      <c r="H11" s="59" t="n"/>
      <c r="I11" s="60">
        <f>IF(G11="","",IF(G11&gt;=16,"Critical",IF(G11&gt;=10,"High",IF(G11&gt;=5,"Medium","Low"))))</f>
        <v/>
      </c>
      <c r="J11" s="48" t="inlineStr">
        <is>
          <t>SecOps</t>
        </is>
      </c>
      <c r="K11" s="48" t="inlineStr">
        <is>
          <t>Mitigate</t>
        </is>
      </c>
      <c r="L11" s="48" t="inlineStr">
        <is>
          <t>Patch management SLA, Vuln scanning, Virtual patching via WAF</t>
        </is>
      </c>
      <c r="M11" s="48" t="inlineStr">
        <is>
          <t>2026-Q4</t>
        </is>
      </c>
    </row>
    <row r="12" ht="22" customHeight="1" s="67">
      <c r="B12" s="56">
        <f>IF(C12="","",TEXT(ROW()-5,"RSK-000"))</f>
        <v/>
      </c>
      <c r="C12" s="23" t="inlineStr">
        <is>
          <t>Business Email Compromise (BEC) Attack</t>
        </is>
      </c>
      <c r="D12" s="23" t="inlineStr">
        <is>
          <t>Social Engineering</t>
        </is>
      </c>
      <c r="E12" s="57" t="n">
        <v>4</v>
      </c>
      <c r="F12" s="57" t="n">
        <v>3</v>
      </c>
      <c r="G12" s="58">
        <f>IF(AND(E12&lt;&gt;"",F12&lt;&gt;""),E12*F12,"")</f>
        <v/>
      </c>
      <c r="H12" s="57" t="n"/>
      <c r="I12" s="58">
        <f>IF(G12="","",IF(G12&gt;=16,"Critical",IF(G12&gt;=10,"High",IF(G12&gt;=5,"Medium","Low"))))</f>
        <v/>
      </c>
      <c r="J12" s="23" t="inlineStr">
        <is>
          <t>CISO</t>
        </is>
      </c>
      <c r="K12" s="23" t="inlineStr">
        <is>
          <t>Mitigate</t>
        </is>
      </c>
      <c r="L12" s="23" t="inlineStr">
        <is>
          <t>Security awareness training, Email gateway, DMARC/SPF/DKIM</t>
        </is>
      </c>
      <c r="M12" s="23" t="inlineStr">
        <is>
          <t>2026-Q4</t>
        </is>
      </c>
    </row>
    <row r="13" ht="22" customHeight="1" s="67">
      <c r="B13" s="56">
        <f>IF(C13="","",TEXT(ROW()-5,"RSK-000"))</f>
        <v/>
      </c>
      <c r="C13" s="48" t="inlineStr">
        <is>
          <t>Cloud IAM Misconfiguration Exposure</t>
        </is>
      </c>
      <c r="D13" s="48" t="inlineStr">
        <is>
          <t>Cloud Security</t>
        </is>
      </c>
      <c r="E13" s="59" t="n">
        <v>3</v>
      </c>
      <c r="F13" s="59" t="n">
        <v>5</v>
      </c>
      <c r="G13" s="60">
        <f>IF(AND(E13&lt;&gt;"",F13&lt;&gt;""),E13*F13,"")</f>
        <v/>
      </c>
      <c r="H13" s="59" t="n"/>
      <c r="I13" s="60">
        <f>IF(G13="","",IF(G13&gt;=16,"Critical",IF(G13&gt;=10,"High",IF(G13&gt;=5,"Medium","Low"))))</f>
        <v/>
      </c>
      <c r="J13" s="48" t="inlineStr">
        <is>
          <t>Cloud Team</t>
        </is>
      </c>
      <c r="K13" s="48" t="inlineStr">
        <is>
          <t>Mitigate</t>
        </is>
      </c>
      <c r="L13" s="48" t="inlineStr">
        <is>
          <t>CSPM tooling, IAM access reviews, Least privilege principle, RBAC</t>
        </is>
      </c>
      <c r="M13" s="48" t="inlineStr">
        <is>
          <t>2026-Q4</t>
        </is>
      </c>
    </row>
    <row r="14" ht="22" customHeight="1" s="67">
      <c r="B14" s="56">
        <f>IF(C14="","",TEXT(ROW()-5,"RSK-000"))</f>
        <v/>
      </c>
      <c r="C14" s="23" t="inlineStr">
        <is>
          <t>Privileged Account Compromise (PAM Bypass)</t>
        </is>
      </c>
      <c r="D14" s="23" t="inlineStr">
        <is>
          <t>Identity &amp; Access</t>
        </is>
      </c>
      <c r="E14" s="57" t="n">
        <v>4</v>
      </c>
      <c r="F14" s="57" t="n">
        <v>4</v>
      </c>
      <c r="G14" s="58">
        <f>IF(AND(E14&lt;&gt;"",F14&lt;&gt;""),E14*F14,"")</f>
        <v/>
      </c>
      <c r="H14" s="57" t="n"/>
      <c r="I14" s="58">
        <f>IF(G14="","",IF(G14&gt;=16,"Critical",IF(G14&gt;=10,"High",IF(G14&gt;=5,"Medium","Low"))))</f>
        <v/>
      </c>
      <c r="J14" s="23" t="inlineStr">
        <is>
          <t>IT Security</t>
        </is>
      </c>
      <c r="K14" s="23" t="inlineStr">
        <is>
          <t>Mitigate</t>
        </is>
      </c>
      <c r="L14" s="23" t="inlineStr">
        <is>
          <t>PAM solution, MFA enforcement, Privileged session recording</t>
        </is>
      </c>
      <c r="M14" s="23" t="inlineStr">
        <is>
          <t>2026-Q4</t>
        </is>
      </c>
    </row>
    <row r="15" ht="22" customHeight="1" s="67">
      <c r="B15" s="56">
        <f>IF(C15="","",TEXT(ROW()-5,"RSK-000"))</f>
        <v/>
      </c>
      <c r="C15" s="48" t="inlineStr">
        <is>
          <t>GDPR/Regulatory Non-Compliance Fine</t>
        </is>
      </c>
      <c r="D15" s="48" t="inlineStr">
        <is>
          <t>Legal / Compliance</t>
        </is>
      </c>
      <c r="E15" s="59" t="n">
        <v>2</v>
      </c>
      <c r="F15" s="59" t="n">
        <v>5</v>
      </c>
      <c r="G15" s="60">
        <f>IF(AND(E15&lt;&gt;"",F15&lt;&gt;""),E15*F15,"")</f>
        <v/>
      </c>
      <c r="H15" s="59" t="n"/>
      <c r="I15" s="60">
        <f>IF(G15="","",IF(G15&gt;=16,"Critical",IF(G15&gt;=10,"High",IF(G15&gt;=5,"Medium","Low"))))</f>
        <v/>
      </c>
      <c r="J15" s="48" t="inlineStr">
        <is>
          <t>DPO</t>
        </is>
      </c>
      <c r="K15" s="48" t="inlineStr">
        <is>
          <t>Accept</t>
        </is>
      </c>
      <c r="L15" s="48" t="inlineStr">
        <is>
          <t>Privacy-by-design, DPIA process, DPO appointment, Training program</t>
        </is>
      </c>
      <c r="M15" s="48" t="inlineStr">
        <is>
          <t>2027-Q1</t>
        </is>
      </c>
    </row>
    <row r="16" ht="22" customHeight="1" s="67">
      <c r="B16" s="56">
        <f>IF(C16="","",TEXT(ROW()-5,"RSK-000"))</f>
        <v/>
      </c>
      <c r="C16" s="23" t="n"/>
      <c r="D16" s="23" t="n"/>
      <c r="E16" s="23" t="n"/>
      <c r="F16" s="23" t="n"/>
      <c r="G16" s="58">
        <f>IF(AND(E16&lt;&gt;"",F16&lt;&gt;""),E16*F16,"")</f>
        <v/>
      </c>
      <c r="H16" s="23" t="n"/>
      <c r="I16" s="58">
        <f>IF(G16="","",IF(G16&gt;=16,"Critical",IF(G16&gt;=10,"High",IF(G16&gt;=5,"Medium","Low"))))</f>
        <v/>
      </c>
      <c r="J16" s="23" t="n"/>
      <c r="K16" s="23" t="n"/>
      <c r="L16" s="23" t="n"/>
      <c r="M16" s="23" t="n"/>
    </row>
    <row r="17" ht="22" customHeight="1" s="67">
      <c r="B17" s="56">
        <f>IF(C17="","",TEXT(ROW()-5,"RSK-000"))</f>
        <v/>
      </c>
      <c r="C17" s="48" t="n"/>
      <c r="D17" s="48" t="n"/>
      <c r="E17" s="48" t="n"/>
      <c r="F17" s="48" t="n"/>
      <c r="G17" s="60">
        <f>IF(AND(E17&lt;&gt;"",F17&lt;&gt;""),E17*F17,"")</f>
        <v/>
      </c>
      <c r="H17" s="48" t="n"/>
      <c r="I17" s="60">
        <f>IF(G17="","",IF(G17&gt;=16,"Critical",IF(G17&gt;=10,"High",IF(G17&gt;=5,"Medium","Low"))))</f>
        <v/>
      </c>
      <c r="J17" s="48" t="n"/>
      <c r="K17" s="48" t="n"/>
      <c r="L17" s="48" t="n"/>
      <c r="M17" s="48" t="n"/>
    </row>
    <row r="18" ht="22" customHeight="1" s="67">
      <c r="B18" s="56">
        <f>IF(C18="","",TEXT(ROW()-5,"RSK-000"))</f>
        <v/>
      </c>
      <c r="C18" s="23" t="n"/>
      <c r="D18" s="23" t="n"/>
      <c r="E18" s="23" t="n"/>
      <c r="F18" s="23" t="n"/>
      <c r="G18" s="58">
        <f>IF(AND(E18&lt;&gt;"",F18&lt;&gt;""),E18*F18,"")</f>
        <v/>
      </c>
      <c r="H18" s="23" t="n"/>
      <c r="I18" s="58">
        <f>IF(G18="","",IF(G18&gt;=16,"Critical",IF(G18&gt;=10,"High",IF(G18&gt;=5,"Medium","Low"))))</f>
        <v/>
      </c>
      <c r="J18" s="23" t="n"/>
      <c r="K18" s="23" t="n"/>
      <c r="L18" s="23" t="n"/>
      <c r="M18" s="23" t="n"/>
    </row>
    <row r="19" ht="22" customHeight="1" s="67">
      <c r="B19" s="56">
        <f>IF(C19="","",TEXT(ROW()-5,"RSK-000"))</f>
        <v/>
      </c>
      <c r="C19" s="48" t="n"/>
      <c r="D19" s="48" t="n"/>
      <c r="E19" s="48" t="n"/>
      <c r="F19" s="48" t="n"/>
      <c r="G19" s="60">
        <f>IF(AND(E19&lt;&gt;"",F19&lt;&gt;""),E19*F19,"")</f>
        <v/>
      </c>
      <c r="H19" s="48" t="n"/>
      <c r="I19" s="60">
        <f>IF(G19="","",IF(G19&gt;=16,"Critical",IF(G19&gt;=10,"High",IF(G19&gt;=5,"Medium","Low"))))</f>
        <v/>
      </c>
      <c r="J19" s="48" t="n"/>
      <c r="K19" s="48" t="n"/>
      <c r="L19" s="48" t="n"/>
      <c r="M19" s="48" t="n"/>
    </row>
    <row r="20" ht="22" customHeight="1" s="67">
      <c r="B20" s="56">
        <f>IF(C20="","",TEXT(ROW()-5,"RSK-000"))</f>
        <v/>
      </c>
      <c r="C20" s="23" t="n"/>
      <c r="D20" s="23" t="n"/>
      <c r="E20" s="23" t="n"/>
      <c r="F20" s="23" t="n"/>
      <c r="G20" s="58">
        <f>IF(AND(E20&lt;&gt;"",F20&lt;&gt;""),E20*F20,"")</f>
        <v/>
      </c>
      <c r="H20" s="23" t="n"/>
      <c r="I20" s="58">
        <f>IF(G20="","",IF(G20&gt;=16,"Critical",IF(G20&gt;=10,"High",IF(G20&gt;=5,"Medium","Low"))))</f>
        <v/>
      </c>
      <c r="J20" s="23" t="n"/>
      <c r="K20" s="23" t="n"/>
      <c r="L20" s="23" t="n"/>
      <c r="M20" s="23" t="n"/>
    </row>
    <row r="21" ht="22" customHeight="1" s="67">
      <c r="B21" s="56">
        <f>IF(C21="","",TEXT(ROW()-5,"RSK-000"))</f>
        <v/>
      </c>
      <c r="C21" s="48" t="n"/>
      <c r="D21" s="48" t="n"/>
      <c r="E21" s="48" t="n"/>
      <c r="F21" s="48" t="n"/>
      <c r="G21" s="60">
        <f>IF(AND(E21&lt;&gt;"",F21&lt;&gt;""),E21*F21,"")</f>
        <v/>
      </c>
      <c r="H21" s="48" t="n"/>
      <c r="I21" s="60">
        <f>IF(G21="","",IF(G21&gt;=16,"Critical",IF(G21&gt;=10,"High",IF(G21&gt;=5,"Medium","Low"))))</f>
        <v/>
      </c>
      <c r="J21" s="48" t="n"/>
      <c r="K21" s="48" t="n"/>
      <c r="L21" s="48" t="n"/>
      <c r="M21" s="48" t="n"/>
    </row>
    <row r="22" ht="22" customHeight="1" s="67">
      <c r="B22" s="56">
        <f>IF(C22="","",TEXT(ROW()-5,"RSK-000"))</f>
        <v/>
      </c>
      <c r="C22" s="23" t="n"/>
      <c r="D22" s="23" t="n"/>
      <c r="E22" s="23" t="n"/>
      <c r="F22" s="23" t="n"/>
      <c r="G22" s="58">
        <f>IF(AND(E22&lt;&gt;"",F22&lt;&gt;""),E22*F22,"")</f>
        <v/>
      </c>
      <c r="H22" s="23" t="n"/>
      <c r="I22" s="58">
        <f>IF(G22="","",IF(G22&gt;=16,"Critical",IF(G22&gt;=10,"High",IF(G22&gt;=5,"Medium","Low"))))</f>
        <v/>
      </c>
      <c r="J22" s="23" t="n"/>
      <c r="K22" s="23" t="n"/>
      <c r="L22" s="23" t="n"/>
      <c r="M22" s="23" t="n"/>
    </row>
    <row r="23" ht="22" customHeight="1" s="67">
      <c r="B23" s="56">
        <f>IF(C23="","",TEXT(ROW()-5,"RSK-000"))</f>
        <v/>
      </c>
      <c r="C23" s="48" t="n"/>
      <c r="D23" s="48" t="n"/>
      <c r="E23" s="48" t="n"/>
      <c r="F23" s="48" t="n"/>
      <c r="G23" s="60">
        <f>IF(AND(E23&lt;&gt;"",F23&lt;&gt;""),E23*F23,"")</f>
        <v/>
      </c>
      <c r="H23" s="48" t="n"/>
      <c r="I23" s="60">
        <f>IF(G23="","",IF(G23&gt;=16,"Critical",IF(G23&gt;=10,"High",IF(G23&gt;=5,"Medium","Low"))))</f>
        <v/>
      </c>
      <c r="J23" s="48" t="n"/>
      <c r="K23" s="48" t="n"/>
      <c r="L23" s="48" t="n"/>
      <c r="M23" s="48" t="n"/>
    </row>
    <row r="24" ht="22" customHeight="1" s="67">
      <c r="B24" s="56">
        <f>IF(C24="","",TEXT(ROW()-5,"RSK-000"))</f>
        <v/>
      </c>
      <c r="C24" s="23" t="n"/>
      <c r="D24" s="23" t="n"/>
      <c r="E24" s="23" t="n"/>
      <c r="F24" s="23" t="n"/>
      <c r="G24" s="58">
        <f>IF(AND(E24&lt;&gt;"",F24&lt;&gt;""),E24*F24,"")</f>
        <v/>
      </c>
      <c r="H24" s="23" t="n"/>
      <c r="I24" s="58">
        <f>IF(G24="","",IF(G24&gt;=16,"Critical",IF(G24&gt;=10,"High",IF(G24&gt;=5,"Medium","Low"))))</f>
        <v/>
      </c>
      <c r="J24" s="23" t="n"/>
      <c r="K24" s="23" t="n"/>
      <c r="L24" s="23" t="n"/>
      <c r="M24" s="23" t="n"/>
    </row>
    <row r="25" ht="22" customHeight="1" s="67">
      <c r="B25" s="56">
        <f>IF(C25="","",TEXT(ROW()-5,"RSK-000"))</f>
        <v/>
      </c>
      <c r="C25" s="48" t="n"/>
      <c r="D25" s="48" t="n"/>
      <c r="E25" s="48" t="n"/>
      <c r="F25" s="48" t="n"/>
      <c r="G25" s="60">
        <f>IF(AND(E25&lt;&gt;"",F25&lt;&gt;""),E25*F25,"")</f>
        <v/>
      </c>
      <c r="H25" s="48" t="n"/>
      <c r="I25" s="60">
        <f>IF(G25="","",IF(G25&gt;=16,"Critical",IF(G25&gt;=10,"High",IF(G25&gt;=5,"Medium","Low"))))</f>
        <v/>
      </c>
      <c r="J25" s="48" t="n"/>
      <c r="K25" s="48" t="n"/>
      <c r="L25" s="48" t="n"/>
      <c r="M25" s="48" t="n"/>
    </row>
    <row r="26" ht="22" customHeight="1" s="67">
      <c r="B26" s="56">
        <f>IF(C26="","",TEXT(ROW()-5,"RSK-000"))</f>
        <v/>
      </c>
      <c r="C26" s="23" t="n"/>
      <c r="D26" s="23" t="n"/>
      <c r="E26" s="23" t="n"/>
      <c r="F26" s="23" t="n"/>
      <c r="G26" s="58">
        <f>IF(AND(E26&lt;&gt;"",F26&lt;&gt;""),E26*F26,"")</f>
        <v/>
      </c>
      <c r="H26" s="23" t="n"/>
      <c r="I26" s="58">
        <f>IF(G26="","",IF(G26&gt;=16,"Critical",IF(G26&gt;=10,"High",IF(G26&gt;=5,"Medium","Low"))))</f>
        <v/>
      </c>
      <c r="J26" s="23" t="n"/>
      <c r="K26" s="23" t="n"/>
      <c r="L26" s="23" t="n"/>
      <c r="M26" s="23" t="n"/>
    </row>
    <row r="27" ht="22" customHeight="1" s="67">
      <c r="B27" s="56">
        <f>IF(C27="","",TEXT(ROW()-5,"RSK-000"))</f>
        <v/>
      </c>
      <c r="C27" s="48" t="n"/>
      <c r="D27" s="48" t="n"/>
      <c r="E27" s="48" t="n"/>
      <c r="F27" s="48" t="n"/>
      <c r="G27" s="60">
        <f>IF(AND(E27&lt;&gt;"",F27&lt;&gt;""),E27*F27,"")</f>
        <v/>
      </c>
      <c r="H27" s="48" t="n"/>
      <c r="I27" s="60">
        <f>IF(G27="","",IF(G27&gt;=16,"Critical",IF(G27&gt;=10,"High",IF(G27&gt;=5,"Medium","Low"))))</f>
        <v/>
      </c>
      <c r="J27" s="48" t="n"/>
      <c r="K27" s="48" t="n"/>
      <c r="L27" s="48" t="n"/>
      <c r="M27" s="48" t="n"/>
    </row>
    <row r="28" ht="22" customHeight="1" s="67">
      <c r="B28" s="56">
        <f>IF(C28="","",TEXT(ROW()-5,"RSK-000"))</f>
        <v/>
      </c>
      <c r="C28" s="23" t="n"/>
      <c r="D28" s="23" t="n"/>
      <c r="E28" s="23" t="n"/>
      <c r="F28" s="23" t="n"/>
      <c r="G28" s="58">
        <f>IF(AND(E28&lt;&gt;"",F28&lt;&gt;""),E28*F28,"")</f>
        <v/>
      </c>
      <c r="H28" s="23" t="n"/>
      <c r="I28" s="58">
        <f>IF(G28="","",IF(G28&gt;=16,"Critical",IF(G28&gt;=10,"High",IF(G28&gt;=5,"Medium","Low"))))</f>
        <v/>
      </c>
      <c r="J28" s="23" t="n"/>
      <c r="K28" s="23" t="n"/>
      <c r="L28" s="23" t="n"/>
      <c r="M28" s="23" t="n"/>
    </row>
    <row r="29" ht="22" customHeight="1" s="67">
      <c r="B29" s="56">
        <f>IF(C29="","",TEXT(ROW()-5,"RSK-000"))</f>
        <v/>
      </c>
      <c r="C29" s="48" t="n"/>
      <c r="D29" s="48" t="n"/>
      <c r="E29" s="48" t="n"/>
      <c r="F29" s="48" t="n"/>
      <c r="G29" s="60">
        <f>IF(AND(E29&lt;&gt;"",F29&lt;&gt;""),E29*F29,"")</f>
        <v/>
      </c>
      <c r="H29" s="48" t="n"/>
      <c r="I29" s="60">
        <f>IF(G29="","",IF(G29&gt;=16,"Critical",IF(G29&gt;=10,"High",IF(G29&gt;=5,"Medium","Low"))))</f>
        <v/>
      </c>
      <c r="J29" s="48" t="n"/>
      <c r="K29" s="48" t="n"/>
      <c r="L29" s="48" t="n"/>
      <c r="M29" s="48" t="n"/>
    </row>
    <row r="30" ht="22" customHeight="1" s="67">
      <c r="B30" s="56">
        <f>IF(C30="","",TEXT(ROW()-5,"RSK-000"))</f>
        <v/>
      </c>
      <c r="C30" s="23" t="n"/>
      <c r="D30" s="23" t="n"/>
      <c r="E30" s="23" t="n"/>
      <c r="F30" s="23" t="n"/>
      <c r="G30" s="58">
        <f>IF(AND(E30&lt;&gt;"",F30&lt;&gt;""),E30*F30,"")</f>
        <v/>
      </c>
      <c r="H30" s="23" t="n"/>
      <c r="I30" s="58">
        <f>IF(G30="","",IF(G30&gt;=16,"Critical",IF(G30&gt;=10,"High",IF(G30&gt;=5,"Medium","Low"))))</f>
        <v/>
      </c>
      <c r="J30" s="23" t="n"/>
      <c r="K30" s="23" t="n"/>
      <c r="L30" s="23" t="n"/>
      <c r="M30" s="23" t="n"/>
    </row>
    <row r="31" ht="22" customHeight="1" s="67">
      <c r="B31" s="56">
        <f>IF(C31="","",TEXT(ROW()-5,"RSK-000"))</f>
        <v/>
      </c>
      <c r="C31" s="48" t="n"/>
      <c r="D31" s="48" t="n"/>
      <c r="E31" s="48" t="n"/>
      <c r="F31" s="48" t="n"/>
      <c r="G31" s="60">
        <f>IF(AND(E31&lt;&gt;"",F31&lt;&gt;""),E31*F31,"")</f>
        <v/>
      </c>
      <c r="H31" s="48" t="n"/>
      <c r="I31" s="60">
        <f>IF(G31="","",IF(G31&gt;=16,"Critical",IF(G31&gt;=10,"High",IF(G31&gt;=5,"Medium","Low"))))</f>
        <v/>
      </c>
      <c r="J31" s="48" t="n"/>
      <c r="K31" s="48" t="n"/>
      <c r="L31" s="48" t="n"/>
      <c r="M31" s="48" t="n"/>
    </row>
    <row r="32" ht="22" customHeight="1" s="67">
      <c r="B32" s="56">
        <f>IF(C32="","",TEXT(ROW()-5,"RSK-000"))</f>
        <v/>
      </c>
      <c r="C32" s="23" t="n"/>
      <c r="D32" s="23" t="n"/>
      <c r="E32" s="23" t="n"/>
      <c r="F32" s="23" t="n"/>
      <c r="G32" s="58">
        <f>IF(AND(E32&lt;&gt;"",F32&lt;&gt;""),E32*F32,"")</f>
        <v/>
      </c>
      <c r="H32" s="23" t="n"/>
      <c r="I32" s="58">
        <f>IF(G32="","",IF(G32&gt;=16,"Critical",IF(G32&gt;=10,"High",IF(G32&gt;=5,"Medium","Low"))))</f>
        <v/>
      </c>
      <c r="J32" s="23" t="n"/>
      <c r="K32" s="23" t="n"/>
      <c r="L32" s="23" t="n"/>
      <c r="M32" s="23" t="n"/>
    </row>
    <row r="33" ht="22" customHeight="1" s="67">
      <c r="B33" s="56">
        <f>IF(C33="","",TEXT(ROW()-5,"RSK-000"))</f>
        <v/>
      </c>
      <c r="C33" s="48" t="n"/>
      <c r="D33" s="48" t="n"/>
      <c r="E33" s="48" t="n"/>
      <c r="F33" s="48" t="n"/>
      <c r="G33" s="60">
        <f>IF(AND(E33&lt;&gt;"",F33&lt;&gt;""),E33*F33,"")</f>
        <v/>
      </c>
      <c r="H33" s="48" t="n"/>
      <c r="I33" s="60">
        <f>IF(G33="","",IF(G33&gt;=16,"Critical",IF(G33&gt;=10,"High",IF(G33&gt;=5,"Medium","Low"))))</f>
        <v/>
      </c>
      <c r="J33" s="48" t="n"/>
      <c r="K33" s="48" t="n"/>
      <c r="L33" s="48" t="n"/>
      <c r="M33" s="48" t="n"/>
    </row>
    <row r="34" ht="22" customHeight="1" s="67">
      <c r="B34" s="56">
        <f>IF(C34="","",TEXT(ROW()-5,"RSK-000"))</f>
        <v/>
      </c>
      <c r="C34" s="23" t="n"/>
      <c r="D34" s="23" t="n"/>
      <c r="E34" s="23" t="n"/>
      <c r="F34" s="23" t="n"/>
      <c r="G34" s="58">
        <f>IF(AND(E34&lt;&gt;"",F34&lt;&gt;""),E34*F34,"")</f>
        <v/>
      </c>
      <c r="H34" s="23" t="n"/>
      <c r="I34" s="58">
        <f>IF(G34="","",IF(G34&gt;=16,"Critical",IF(G34&gt;=10,"High",IF(G34&gt;=5,"Medium","Low"))))</f>
        <v/>
      </c>
      <c r="J34" s="23" t="n"/>
      <c r="K34" s="23" t="n"/>
      <c r="L34" s="23" t="n"/>
      <c r="M34" s="23" t="n"/>
    </row>
    <row r="35" ht="22" customHeight="1" s="67">
      <c r="B35" s="56">
        <f>IF(C35="","",TEXT(ROW()-5,"RSK-000"))</f>
        <v/>
      </c>
      <c r="C35" s="48" t="n"/>
      <c r="D35" s="48" t="n"/>
      <c r="E35" s="48" t="n"/>
      <c r="F35" s="48" t="n"/>
      <c r="G35" s="60">
        <f>IF(AND(E35&lt;&gt;"",F35&lt;&gt;""),E35*F35,"")</f>
        <v/>
      </c>
      <c r="H35" s="48" t="n"/>
      <c r="I35" s="60">
        <f>IF(G35="","",IF(G35&gt;=16,"Critical",IF(G35&gt;=10,"High",IF(G35&gt;=5,"Medium","Low"))))</f>
        <v/>
      </c>
      <c r="J35" s="48" t="n"/>
      <c r="K35" s="48" t="n"/>
      <c r="L35" s="48" t="n"/>
      <c r="M35" s="48" t="n"/>
    </row>
    <row r="36" ht="22" customHeight="1" s="67">
      <c r="B36" s="56">
        <f>IF(C36="","",TEXT(ROW()-5,"RSK-000"))</f>
        <v/>
      </c>
      <c r="C36" s="23" t="n"/>
      <c r="D36" s="23" t="n"/>
      <c r="E36" s="23" t="n"/>
      <c r="F36" s="23" t="n"/>
      <c r="G36" s="58">
        <f>IF(AND(E36&lt;&gt;"",F36&lt;&gt;""),E36*F36,"")</f>
        <v/>
      </c>
      <c r="H36" s="23" t="n"/>
      <c r="I36" s="58">
        <f>IF(G36="","",IF(G36&gt;=16,"Critical",IF(G36&gt;=10,"High",IF(G36&gt;=5,"Medium","Low"))))</f>
        <v/>
      </c>
      <c r="J36" s="23" t="n"/>
      <c r="K36" s="23" t="n"/>
      <c r="L36" s="23" t="n"/>
      <c r="M36" s="23" t="n"/>
    </row>
    <row r="37" ht="22" customHeight="1" s="67">
      <c r="B37" s="56">
        <f>IF(C37="","",TEXT(ROW()-5,"RSK-000"))</f>
        <v/>
      </c>
      <c r="C37" s="48" t="n"/>
      <c r="D37" s="48" t="n"/>
      <c r="E37" s="48" t="n"/>
      <c r="F37" s="48" t="n"/>
      <c r="G37" s="60">
        <f>IF(AND(E37&lt;&gt;"",F37&lt;&gt;""),E37*F37,"")</f>
        <v/>
      </c>
      <c r="H37" s="48" t="n"/>
      <c r="I37" s="60">
        <f>IF(G37="","",IF(G37&gt;=16,"Critical",IF(G37&gt;=10,"High",IF(G37&gt;=5,"Medium","Low"))))</f>
        <v/>
      </c>
      <c r="J37" s="48" t="n"/>
      <c r="K37" s="48" t="n"/>
      <c r="L37" s="48" t="n"/>
      <c r="M37" s="48" t="n"/>
    </row>
    <row r="38" ht="22" customHeight="1" s="67">
      <c r="B38" s="56">
        <f>IF(C38="","",TEXT(ROW()-5,"RSK-000"))</f>
        <v/>
      </c>
      <c r="C38" s="23" t="n"/>
      <c r="D38" s="23" t="n"/>
      <c r="E38" s="23" t="n"/>
      <c r="F38" s="23" t="n"/>
      <c r="G38" s="58">
        <f>IF(AND(E38&lt;&gt;"",F38&lt;&gt;""),E38*F38,"")</f>
        <v/>
      </c>
      <c r="H38" s="23" t="n"/>
      <c r="I38" s="58">
        <f>IF(G38="","",IF(G38&gt;=16,"Critical",IF(G38&gt;=10,"High",IF(G38&gt;=5,"Medium","Low"))))</f>
        <v/>
      </c>
      <c r="J38" s="23" t="n"/>
      <c r="K38" s="23" t="n"/>
      <c r="L38" s="23" t="n"/>
      <c r="M38" s="23" t="n"/>
    </row>
    <row r="39" ht="22" customHeight="1" s="67">
      <c r="B39" s="56">
        <f>IF(C39="","",TEXT(ROW()-5,"RSK-000"))</f>
        <v/>
      </c>
      <c r="C39" s="48" t="n"/>
      <c r="D39" s="48" t="n"/>
      <c r="E39" s="48" t="n"/>
      <c r="F39" s="48" t="n"/>
      <c r="G39" s="60">
        <f>IF(AND(E39&lt;&gt;"",F39&lt;&gt;""),E39*F39,"")</f>
        <v/>
      </c>
      <c r="H39" s="48" t="n"/>
      <c r="I39" s="60">
        <f>IF(G39="","",IF(G39&gt;=16,"Critical",IF(G39&gt;=10,"High",IF(G39&gt;=5,"Medium","Low"))))</f>
        <v/>
      </c>
      <c r="J39" s="48" t="n"/>
      <c r="K39" s="48" t="n"/>
      <c r="L39" s="48" t="n"/>
      <c r="M39" s="48" t="n"/>
    </row>
    <row r="40" ht="22" customHeight="1" s="67">
      <c r="B40" s="56">
        <f>IF(C40="","",TEXT(ROW()-5,"RSK-000"))</f>
        <v/>
      </c>
      <c r="C40" s="23" t="n"/>
      <c r="D40" s="23" t="n"/>
      <c r="E40" s="23" t="n"/>
      <c r="F40" s="23" t="n"/>
      <c r="G40" s="58">
        <f>IF(AND(E40&lt;&gt;"",F40&lt;&gt;""),E40*F40,"")</f>
        <v/>
      </c>
      <c r="H40" s="23" t="n"/>
      <c r="I40" s="58">
        <f>IF(G40="","",IF(G40&gt;=16,"Critical",IF(G40&gt;=10,"High",IF(G40&gt;=5,"Medium","Low"))))</f>
        <v/>
      </c>
      <c r="J40" s="23" t="n"/>
      <c r="K40" s="23" t="n"/>
      <c r="L40" s="23" t="n"/>
      <c r="M40" s="23" t="n"/>
    </row>
    <row r="41" ht="22" customHeight="1" s="67">
      <c r="B41" s="56">
        <f>IF(C41="","",TEXT(ROW()-5,"RSK-000"))</f>
        <v/>
      </c>
      <c r="C41" s="48" t="n"/>
      <c r="D41" s="48" t="n"/>
      <c r="E41" s="48" t="n"/>
      <c r="F41" s="48" t="n"/>
      <c r="G41" s="60">
        <f>IF(AND(E41&lt;&gt;"",F41&lt;&gt;""),E41*F41,"")</f>
        <v/>
      </c>
      <c r="H41" s="48" t="n"/>
      <c r="I41" s="60">
        <f>IF(G41="","",IF(G41&gt;=16,"Critical",IF(G41&gt;=10,"High",IF(G41&gt;=5,"Medium","Low"))))</f>
        <v/>
      </c>
      <c r="J41" s="48" t="n"/>
      <c r="K41" s="48" t="n"/>
      <c r="L41" s="48" t="n"/>
      <c r="M41" s="48" t="n"/>
    </row>
    <row r="42" ht="22" customHeight="1" s="67">
      <c r="B42" s="56">
        <f>IF(C42="","",TEXT(ROW()-5,"RSK-000"))</f>
        <v/>
      </c>
      <c r="C42" s="23" t="n"/>
      <c r="D42" s="23" t="n"/>
      <c r="E42" s="23" t="n"/>
      <c r="F42" s="23" t="n"/>
      <c r="G42" s="58">
        <f>IF(AND(E42&lt;&gt;"",F42&lt;&gt;""),E42*F42,"")</f>
        <v/>
      </c>
      <c r="H42" s="23" t="n"/>
      <c r="I42" s="58">
        <f>IF(G42="","",IF(G42&gt;=16,"Critical",IF(G42&gt;=10,"High",IF(G42&gt;=5,"Medium","Low"))))</f>
        <v/>
      </c>
      <c r="J42" s="23" t="n"/>
      <c r="K42" s="23" t="n"/>
      <c r="L42" s="23" t="n"/>
      <c r="M42" s="23" t="n"/>
    </row>
    <row r="43" ht="22" customHeight="1" s="67">
      <c r="B43" s="56">
        <f>IF(C43="","",TEXT(ROW()-5,"RSK-000"))</f>
        <v/>
      </c>
      <c r="C43" s="48" t="n"/>
      <c r="D43" s="48" t="n"/>
      <c r="E43" s="48" t="n"/>
      <c r="F43" s="48" t="n"/>
      <c r="G43" s="60">
        <f>IF(AND(E43&lt;&gt;"",F43&lt;&gt;""),E43*F43,"")</f>
        <v/>
      </c>
      <c r="H43" s="48" t="n"/>
      <c r="I43" s="60">
        <f>IF(G43="","",IF(G43&gt;=16,"Critical",IF(G43&gt;=10,"High",IF(G43&gt;=5,"Medium","Low"))))</f>
        <v/>
      </c>
      <c r="J43" s="48" t="n"/>
      <c r="K43" s="48" t="n"/>
      <c r="L43" s="48" t="n"/>
      <c r="M43" s="48" t="n"/>
    </row>
    <row r="44" ht="22" customHeight="1" s="67">
      <c r="B44" s="56">
        <f>IF(C44="","",TEXT(ROW()-5,"RSK-000"))</f>
        <v/>
      </c>
      <c r="C44" s="23" t="n"/>
      <c r="D44" s="23" t="n"/>
      <c r="E44" s="23" t="n"/>
      <c r="F44" s="23" t="n"/>
      <c r="G44" s="58">
        <f>IF(AND(E44&lt;&gt;"",F44&lt;&gt;""),E44*F44,"")</f>
        <v/>
      </c>
      <c r="H44" s="23" t="n"/>
      <c r="I44" s="58">
        <f>IF(G44="","",IF(G44&gt;=16,"Critical",IF(G44&gt;=10,"High",IF(G44&gt;=5,"Medium","Low"))))</f>
        <v/>
      </c>
      <c r="J44" s="23" t="n"/>
      <c r="K44" s="23" t="n"/>
      <c r="L44" s="23" t="n"/>
      <c r="M44" s="23" t="n"/>
    </row>
    <row r="45" ht="22" customHeight="1" s="67">
      <c r="B45" s="56">
        <f>IF(C45="","",TEXT(ROW()-5,"RSK-000"))</f>
        <v/>
      </c>
      <c r="C45" s="48" t="n"/>
      <c r="D45" s="48" t="n"/>
      <c r="E45" s="48" t="n"/>
      <c r="F45" s="48" t="n"/>
      <c r="G45" s="60">
        <f>IF(AND(E45&lt;&gt;"",F45&lt;&gt;""),E45*F45,"")</f>
        <v/>
      </c>
      <c r="H45" s="48" t="n"/>
      <c r="I45" s="60">
        <f>IF(G45="","",IF(G45&gt;=16,"Critical",IF(G45&gt;=10,"High",IF(G45&gt;=5,"Medium","Low"))))</f>
        <v/>
      </c>
      <c r="J45" s="48" t="n"/>
      <c r="K45" s="48" t="n"/>
      <c r="L45" s="48" t="n"/>
      <c r="M45" s="48" t="n"/>
    </row>
    <row r="46" ht="22" customHeight="1" s="67">
      <c r="B46" s="56">
        <f>IF(C46="","",TEXT(ROW()-5,"RSK-000"))</f>
        <v/>
      </c>
      <c r="C46" s="23" t="n"/>
      <c r="D46" s="23" t="n"/>
      <c r="E46" s="23" t="n"/>
      <c r="F46" s="23" t="n"/>
      <c r="G46" s="58">
        <f>IF(AND(E46&lt;&gt;"",F46&lt;&gt;""),E46*F46,"")</f>
        <v/>
      </c>
      <c r="H46" s="23" t="n"/>
      <c r="I46" s="58">
        <f>IF(G46="","",IF(G46&gt;=16,"Critical",IF(G46&gt;=10,"High",IF(G46&gt;=5,"Medium","Low"))))</f>
        <v/>
      </c>
      <c r="J46" s="23" t="n"/>
      <c r="K46" s="23" t="n"/>
      <c r="L46" s="23" t="n"/>
      <c r="M46" s="23" t="n"/>
    </row>
    <row r="47" ht="22" customHeight="1" s="67">
      <c r="B47" s="56">
        <f>IF(C47="","",TEXT(ROW()-5,"RSK-000"))</f>
        <v/>
      </c>
      <c r="C47" s="48" t="n"/>
      <c r="D47" s="48" t="n"/>
      <c r="E47" s="48" t="n"/>
      <c r="F47" s="48" t="n"/>
      <c r="G47" s="60">
        <f>IF(AND(E47&lt;&gt;"",F47&lt;&gt;""),E47*F47,"")</f>
        <v/>
      </c>
      <c r="H47" s="48" t="n"/>
      <c r="I47" s="60">
        <f>IF(G47="","",IF(G47&gt;=16,"Critical",IF(G47&gt;=10,"High",IF(G47&gt;=5,"Medium","Low"))))</f>
        <v/>
      </c>
      <c r="J47" s="48" t="n"/>
      <c r="K47" s="48" t="n"/>
      <c r="L47" s="48" t="n"/>
      <c r="M47" s="48" t="n"/>
    </row>
    <row r="48" ht="22" customHeight="1" s="67">
      <c r="B48" s="56">
        <f>IF(C48="","",TEXT(ROW()-5,"RSK-000"))</f>
        <v/>
      </c>
      <c r="C48" s="23" t="n"/>
      <c r="D48" s="23" t="n"/>
      <c r="E48" s="23" t="n"/>
      <c r="F48" s="23" t="n"/>
      <c r="G48" s="58">
        <f>IF(AND(E48&lt;&gt;"",F48&lt;&gt;""),E48*F48,"")</f>
        <v/>
      </c>
      <c r="H48" s="23" t="n"/>
      <c r="I48" s="58">
        <f>IF(G48="","",IF(G48&gt;=16,"Critical",IF(G48&gt;=10,"High",IF(G48&gt;=5,"Medium","Low"))))</f>
        <v/>
      </c>
      <c r="J48" s="23" t="n"/>
      <c r="K48" s="23" t="n"/>
      <c r="L48" s="23" t="n"/>
      <c r="M48" s="23" t="n"/>
    </row>
    <row r="49" ht="22" customHeight="1" s="67">
      <c r="B49" s="56">
        <f>IF(C49="","",TEXT(ROW()-5,"RSK-000"))</f>
        <v/>
      </c>
      <c r="C49" s="48" t="n"/>
      <c r="D49" s="48" t="n"/>
      <c r="E49" s="48" t="n"/>
      <c r="F49" s="48" t="n"/>
      <c r="G49" s="60">
        <f>IF(AND(E49&lt;&gt;"",F49&lt;&gt;""),E49*F49,"")</f>
        <v/>
      </c>
      <c r="H49" s="48" t="n"/>
      <c r="I49" s="60">
        <f>IF(G49="","",IF(G49&gt;=16,"Critical",IF(G49&gt;=10,"High",IF(G49&gt;=5,"Medium","Low"))))</f>
        <v/>
      </c>
      <c r="J49" s="48" t="n"/>
      <c r="K49" s="48" t="n"/>
      <c r="L49" s="48" t="n"/>
      <c r="M49" s="48" t="n"/>
    </row>
    <row r="50" ht="22" customHeight="1" s="67">
      <c r="B50" s="56">
        <f>IF(C50="","",TEXT(ROW()-5,"RSK-000"))</f>
        <v/>
      </c>
      <c r="C50" s="23" t="n"/>
      <c r="D50" s="23" t="n"/>
      <c r="E50" s="23" t="n"/>
      <c r="F50" s="23" t="n"/>
      <c r="G50" s="58">
        <f>IF(AND(E50&lt;&gt;"",F50&lt;&gt;""),E50*F50,"")</f>
        <v/>
      </c>
      <c r="H50" s="23" t="n"/>
      <c r="I50" s="58">
        <f>IF(G50="","",IF(G50&gt;=16,"Critical",IF(G50&gt;=10,"High",IF(G50&gt;=5,"Medium","Low"))))</f>
        <v/>
      </c>
      <c r="J50" s="23" t="n"/>
      <c r="K50" s="23" t="n"/>
      <c r="L50" s="23" t="n"/>
      <c r="M50" s="23" t="n"/>
    </row>
    <row r="51" ht="22" customHeight="1" s="67">
      <c r="B51" s="56">
        <f>IF(C51="","",TEXT(ROW()-5,"RSK-000"))</f>
        <v/>
      </c>
      <c r="C51" s="48" t="n"/>
      <c r="D51" s="48" t="n"/>
      <c r="E51" s="48" t="n"/>
      <c r="F51" s="48" t="n"/>
      <c r="G51" s="60">
        <f>IF(AND(E51&lt;&gt;"",F51&lt;&gt;""),E51*F51,"")</f>
        <v/>
      </c>
      <c r="H51" s="48" t="n"/>
      <c r="I51" s="60">
        <f>IF(G51="","",IF(G51&gt;=16,"Critical",IF(G51&gt;=10,"High",IF(G51&gt;=5,"Medium","Low"))))</f>
        <v/>
      </c>
      <c r="J51" s="48" t="n"/>
      <c r="K51" s="48" t="n"/>
      <c r="L51" s="48" t="n"/>
      <c r="M51" s="48" t="n"/>
    </row>
    <row r="52" ht="22" customHeight="1" s="67">
      <c r="B52" s="56">
        <f>IF(C52="","",TEXT(ROW()-5,"RSK-000"))</f>
        <v/>
      </c>
      <c r="C52" s="23" t="n"/>
      <c r="D52" s="23" t="n"/>
      <c r="E52" s="23" t="n"/>
      <c r="F52" s="23" t="n"/>
      <c r="G52" s="58">
        <f>IF(AND(E52&lt;&gt;"",F52&lt;&gt;""),E52*F52,"")</f>
        <v/>
      </c>
      <c r="H52" s="23" t="n"/>
      <c r="I52" s="58">
        <f>IF(G52="","",IF(G52&gt;=16,"Critical",IF(G52&gt;=10,"High",IF(G52&gt;=5,"Medium","Low"))))</f>
        <v/>
      </c>
      <c r="J52" s="23" t="n"/>
      <c r="K52" s="23" t="n"/>
      <c r="L52" s="23" t="n"/>
      <c r="M52" s="23" t="n"/>
    </row>
    <row r="53" ht="22" customHeight="1" s="67">
      <c r="B53" s="56">
        <f>IF(C53="","",TEXT(ROW()-5,"RSK-000"))</f>
        <v/>
      </c>
      <c r="C53" s="48" t="n"/>
      <c r="D53" s="48" t="n"/>
      <c r="E53" s="48" t="n"/>
      <c r="F53" s="48" t="n"/>
      <c r="G53" s="60">
        <f>IF(AND(E53&lt;&gt;"",F53&lt;&gt;""),E53*F53,"")</f>
        <v/>
      </c>
      <c r="H53" s="48" t="n"/>
      <c r="I53" s="60">
        <f>IF(G53="","",IF(G53&gt;=16,"Critical",IF(G53&gt;=10,"High",IF(G53&gt;=5,"Medium","Low"))))</f>
        <v/>
      </c>
      <c r="J53" s="48" t="n"/>
      <c r="K53" s="48" t="n"/>
      <c r="L53" s="48" t="n"/>
      <c r="M53" s="48" t="n"/>
    </row>
    <row r="54" ht="22" customHeight="1" s="67">
      <c r="B54" s="56">
        <f>IF(C54="","",TEXT(ROW()-5,"RSK-000"))</f>
        <v/>
      </c>
      <c r="C54" s="23" t="n"/>
      <c r="D54" s="23" t="n"/>
      <c r="E54" s="23" t="n"/>
      <c r="F54" s="23" t="n"/>
      <c r="G54" s="58">
        <f>IF(AND(E54&lt;&gt;"",F54&lt;&gt;""),E54*F54,"")</f>
        <v/>
      </c>
      <c r="H54" s="23" t="n"/>
      <c r="I54" s="58">
        <f>IF(G54="","",IF(G54&gt;=16,"Critical",IF(G54&gt;=10,"High",IF(G54&gt;=5,"Medium","Low"))))</f>
        <v/>
      </c>
      <c r="J54" s="23" t="n"/>
      <c r="K54" s="23" t="n"/>
      <c r="L54" s="23" t="n"/>
      <c r="M54" s="23" t="n"/>
    </row>
    <row r="55" ht="22" customHeight="1" s="67">
      <c r="B55" s="56">
        <f>IF(C55="","",TEXT(ROW()-5,"RSK-000"))</f>
        <v/>
      </c>
      <c r="C55" s="48" t="n"/>
      <c r="D55" s="48" t="n"/>
      <c r="E55" s="48" t="n"/>
      <c r="F55" s="48" t="n"/>
      <c r="G55" s="60">
        <f>IF(AND(E55&lt;&gt;"",F55&lt;&gt;""),E55*F55,"")</f>
        <v/>
      </c>
      <c r="H55" s="48" t="n"/>
      <c r="I55" s="60">
        <f>IF(G55="","",IF(G55&gt;=16,"Critical",IF(G55&gt;=10,"High",IF(G55&gt;=5,"Medium","Low"))))</f>
        <v/>
      </c>
      <c r="J55" s="48" t="n"/>
      <c r="K55" s="48" t="n"/>
      <c r="L55" s="48" t="n"/>
      <c r="M55" s="48" t="n"/>
    </row>
    <row r="56" ht="22" customHeight="1" s="67">
      <c r="B56" s="56">
        <f>IF(C56="","",TEXT(ROW()-5,"RSK-000"))</f>
        <v/>
      </c>
      <c r="C56" s="23" t="n"/>
      <c r="D56" s="23" t="n"/>
      <c r="E56" s="23" t="n"/>
      <c r="F56" s="23" t="n"/>
      <c r="G56" s="58">
        <f>IF(AND(E56&lt;&gt;"",F56&lt;&gt;""),E56*F56,"")</f>
        <v/>
      </c>
      <c r="H56" s="23" t="n"/>
      <c r="I56" s="58">
        <f>IF(G56="","",IF(G56&gt;=16,"Critical",IF(G56&gt;=10,"High",IF(G56&gt;=5,"Medium","Low"))))</f>
        <v/>
      </c>
      <c r="J56" s="23" t="n"/>
      <c r="K56" s="23" t="n"/>
      <c r="L56" s="23" t="n"/>
      <c r="M56" s="23" t="n"/>
    </row>
    <row r="57" ht="22" customHeight="1" s="67">
      <c r="B57" s="56">
        <f>IF(C57="","",TEXT(ROW()-5,"RSK-000"))</f>
        <v/>
      </c>
      <c r="C57" s="48" t="n"/>
      <c r="D57" s="48" t="n"/>
      <c r="E57" s="48" t="n"/>
      <c r="F57" s="48" t="n"/>
      <c r="G57" s="60">
        <f>IF(AND(E57&lt;&gt;"",F57&lt;&gt;""),E57*F57,"")</f>
        <v/>
      </c>
      <c r="H57" s="48" t="n"/>
      <c r="I57" s="60">
        <f>IF(G57="","",IF(G57&gt;=16,"Critical",IF(G57&gt;=10,"High",IF(G57&gt;=5,"Medium","Low"))))</f>
        <v/>
      </c>
      <c r="J57" s="48" t="n"/>
      <c r="K57" s="48" t="n"/>
      <c r="L57" s="48" t="n"/>
      <c r="M57" s="48" t="n"/>
    </row>
    <row r="58" ht="22" customHeight="1" s="67">
      <c r="B58" s="56">
        <f>IF(C58="","",TEXT(ROW()-5,"RSK-000"))</f>
        <v/>
      </c>
      <c r="C58" s="23" t="n"/>
      <c r="D58" s="23" t="n"/>
      <c r="E58" s="23" t="n"/>
      <c r="F58" s="23" t="n"/>
      <c r="G58" s="58">
        <f>IF(AND(E58&lt;&gt;"",F58&lt;&gt;""),E58*F58,"")</f>
        <v/>
      </c>
      <c r="H58" s="23" t="n"/>
      <c r="I58" s="58">
        <f>IF(G58="","",IF(G58&gt;=16,"Critical",IF(G58&gt;=10,"High",IF(G58&gt;=5,"Medium","Low"))))</f>
        <v/>
      </c>
      <c r="J58" s="23" t="n"/>
      <c r="K58" s="23" t="n"/>
      <c r="L58" s="23" t="n"/>
      <c r="M58" s="23" t="n"/>
    </row>
    <row r="59" ht="22" customHeight="1" s="67">
      <c r="B59" s="56">
        <f>IF(C59="","",TEXT(ROW()-5,"RSK-000"))</f>
        <v/>
      </c>
      <c r="C59" s="48" t="n"/>
      <c r="D59" s="48" t="n"/>
      <c r="E59" s="48" t="n"/>
      <c r="F59" s="48" t="n"/>
      <c r="G59" s="60">
        <f>IF(AND(E59&lt;&gt;"",F59&lt;&gt;""),E59*F59,"")</f>
        <v/>
      </c>
      <c r="H59" s="48" t="n"/>
      <c r="I59" s="60">
        <f>IF(G59="","",IF(G59&gt;=16,"Critical",IF(G59&gt;=10,"High",IF(G59&gt;=5,"Medium","Low"))))</f>
        <v/>
      </c>
      <c r="J59" s="48" t="n"/>
      <c r="K59" s="48" t="n"/>
      <c r="L59" s="48" t="n"/>
      <c r="M59" s="48" t="n"/>
    </row>
    <row r="60" ht="22" customHeight="1" s="67">
      <c r="B60" s="56">
        <f>IF(C60="","",TEXT(ROW()-5,"RSK-000"))</f>
        <v/>
      </c>
      <c r="C60" s="23" t="n"/>
      <c r="D60" s="23" t="n"/>
      <c r="E60" s="23" t="n"/>
      <c r="F60" s="23" t="n"/>
      <c r="G60" s="58">
        <f>IF(AND(E60&lt;&gt;"",F60&lt;&gt;""),E60*F60,"")</f>
        <v/>
      </c>
      <c r="H60" s="23" t="n"/>
      <c r="I60" s="58">
        <f>IF(G60="","",IF(G60&gt;=16,"Critical",IF(G60&gt;=10,"High",IF(G60&gt;=5,"Medium","Low"))))</f>
        <v/>
      </c>
      <c r="J60" s="23" t="n"/>
      <c r="K60" s="23" t="n"/>
      <c r="L60" s="23" t="n"/>
      <c r="M60" s="23" t="n"/>
    </row>
    <row r="61" ht="22" customHeight="1" s="67">
      <c r="B61" s="56">
        <f>IF(C61="","",TEXT(ROW()-5,"RSK-000"))</f>
        <v/>
      </c>
      <c r="C61" s="48" t="n"/>
      <c r="D61" s="48" t="n"/>
      <c r="E61" s="48" t="n"/>
      <c r="F61" s="48" t="n"/>
      <c r="G61" s="60">
        <f>IF(AND(E61&lt;&gt;"",F61&lt;&gt;""),E61*F61,"")</f>
        <v/>
      </c>
      <c r="H61" s="48" t="n"/>
      <c r="I61" s="60">
        <f>IF(G61="","",IF(G61&gt;=16,"Critical",IF(G61&gt;=10,"High",IF(G61&gt;=5,"Medium","Low"))))</f>
        <v/>
      </c>
      <c r="J61" s="48" t="n"/>
      <c r="K61" s="48" t="n"/>
      <c r="L61" s="48" t="n"/>
      <c r="M61" s="48" t="n"/>
    </row>
    <row r="62" ht="22" customHeight="1" s="67">
      <c r="B62" s="56">
        <f>IF(C62="","",TEXT(ROW()-5,"RSK-000"))</f>
        <v/>
      </c>
      <c r="C62" s="23" t="n"/>
      <c r="D62" s="23" t="n"/>
      <c r="E62" s="23" t="n"/>
      <c r="F62" s="23" t="n"/>
      <c r="G62" s="58">
        <f>IF(AND(E62&lt;&gt;"",F62&lt;&gt;""),E62*F62,"")</f>
        <v/>
      </c>
      <c r="H62" s="23" t="n"/>
      <c r="I62" s="58">
        <f>IF(G62="","",IF(G62&gt;=16,"Critical",IF(G62&gt;=10,"High",IF(G62&gt;=5,"Medium","Low"))))</f>
        <v/>
      </c>
      <c r="J62" s="23" t="n"/>
      <c r="K62" s="23" t="n"/>
      <c r="L62" s="23" t="n"/>
      <c r="M62" s="23" t="n"/>
    </row>
    <row r="63" ht="22" customHeight="1" s="67">
      <c r="B63" s="56">
        <f>IF(C63="","",TEXT(ROW()-5,"RSK-000"))</f>
        <v/>
      </c>
      <c r="C63" s="48" t="n"/>
      <c r="D63" s="48" t="n"/>
      <c r="E63" s="48" t="n"/>
      <c r="F63" s="48" t="n"/>
      <c r="G63" s="60">
        <f>IF(AND(E63&lt;&gt;"",F63&lt;&gt;""),E63*F63,"")</f>
        <v/>
      </c>
      <c r="H63" s="48" t="n"/>
      <c r="I63" s="60">
        <f>IF(G63="","",IF(G63&gt;=16,"Critical",IF(G63&gt;=10,"High",IF(G63&gt;=5,"Medium","Low"))))</f>
        <v/>
      </c>
      <c r="J63" s="48" t="n"/>
      <c r="K63" s="48" t="n"/>
      <c r="L63" s="48" t="n"/>
      <c r="M63" s="48" t="n"/>
    </row>
    <row r="64" ht="22" customHeight="1" s="67">
      <c r="B64" s="56">
        <f>IF(C64="","",TEXT(ROW()-5,"RSK-000"))</f>
        <v/>
      </c>
      <c r="C64" s="23" t="n"/>
      <c r="D64" s="23" t="n"/>
      <c r="E64" s="23" t="n"/>
      <c r="F64" s="23" t="n"/>
      <c r="G64" s="58">
        <f>IF(AND(E64&lt;&gt;"",F64&lt;&gt;""),E64*F64,"")</f>
        <v/>
      </c>
      <c r="H64" s="23" t="n"/>
      <c r="I64" s="58">
        <f>IF(G64="","",IF(G64&gt;=16,"Critical",IF(G64&gt;=10,"High",IF(G64&gt;=5,"Medium","Low"))))</f>
        <v/>
      </c>
      <c r="J64" s="23" t="n"/>
      <c r="K64" s="23" t="n"/>
      <c r="L64" s="23" t="n"/>
      <c r="M64" s="23" t="n"/>
    </row>
    <row r="65" ht="22" customHeight="1" s="67">
      <c r="B65" s="56">
        <f>IF(C65="","",TEXT(ROW()-5,"RSK-000"))</f>
        <v/>
      </c>
      <c r="C65" s="48" t="n"/>
      <c r="D65" s="48" t="n"/>
      <c r="E65" s="48" t="n"/>
      <c r="F65" s="48" t="n"/>
      <c r="G65" s="60">
        <f>IF(AND(E65&lt;&gt;"",F65&lt;&gt;""),E65*F65,"")</f>
        <v/>
      </c>
      <c r="H65" s="48" t="n"/>
      <c r="I65" s="60">
        <f>IF(G65="","",IF(G65&gt;=16,"Critical",IF(G65&gt;=10,"High",IF(G65&gt;=5,"Medium","Low"))))</f>
        <v/>
      </c>
      <c r="J65" s="48" t="n"/>
      <c r="K65" s="48" t="n"/>
      <c r="L65" s="48" t="n"/>
      <c r="M65" s="48" t="n"/>
    </row>
    <row r="66" ht="22" customHeight="1" s="67">
      <c r="B66" s="56">
        <f>IF(C66="","",TEXT(ROW()-5,"RSK-000"))</f>
        <v/>
      </c>
      <c r="C66" s="23" t="n"/>
      <c r="D66" s="23" t="n"/>
      <c r="E66" s="23" t="n"/>
      <c r="F66" s="23" t="n"/>
      <c r="G66" s="58">
        <f>IF(AND(E66&lt;&gt;"",F66&lt;&gt;""),E66*F66,"")</f>
        <v/>
      </c>
      <c r="H66" s="23" t="n"/>
      <c r="I66" s="58">
        <f>IF(G66="","",IF(G66&gt;=16,"Critical",IF(G66&gt;=10,"High",IF(G66&gt;=5,"Medium","Low"))))</f>
        <v/>
      </c>
      <c r="J66" s="23" t="n"/>
      <c r="K66" s="23" t="n"/>
      <c r="L66" s="23" t="n"/>
      <c r="M66" s="23" t="n"/>
    </row>
    <row r="67" ht="22" customHeight="1" s="67">
      <c r="B67" s="56">
        <f>IF(C67="","",TEXT(ROW()-5,"RSK-000"))</f>
        <v/>
      </c>
      <c r="C67" s="48" t="n"/>
      <c r="D67" s="48" t="n"/>
      <c r="E67" s="48" t="n"/>
      <c r="F67" s="48" t="n"/>
      <c r="G67" s="60">
        <f>IF(AND(E67&lt;&gt;"",F67&lt;&gt;""),E67*F67,"")</f>
        <v/>
      </c>
      <c r="H67" s="48" t="n"/>
      <c r="I67" s="60">
        <f>IF(G67="","",IF(G67&gt;=16,"Critical",IF(G67&gt;=10,"High",IF(G67&gt;=5,"Medium","Low"))))</f>
        <v/>
      </c>
      <c r="J67" s="48" t="n"/>
      <c r="K67" s="48" t="n"/>
      <c r="L67" s="48" t="n"/>
      <c r="M67" s="48" t="n"/>
    </row>
    <row r="68" ht="22" customHeight="1" s="67">
      <c r="B68" s="56">
        <f>IF(C68="","",TEXT(ROW()-5,"RSK-000"))</f>
        <v/>
      </c>
      <c r="C68" s="23" t="n"/>
      <c r="D68" s="23" t="n"/>
      <c r="E68" s="23" t="n"/>
      <c r="F68" s="23" t="n"/>
      <c r="G68" s="58">
        <f>IF(AND(E68&lt;&gt;"",F68&lt;&gt;""),E68*F68,"")</f>
        <v/>
      </c>
      <c r="H68" s="23" t="n"/>
      <c r="I68" s="58">
        <f>IF(G68="","",IF(G68&gt;=16,"Critical",IF(G68&gt;=10,"High",IF(G68&gt;=5,"Medium","Low"))))</f>
        <v/>
      </c>
      <c r="J68" s="23" t="n"/>
      <c r="K68" s="23" t="n"/>
      <c r="L68" s="23" t="n"/>
      <c r="M68" s="23" t="n"/>
    </row>
    <row r="69" ht="22" customHeight="1" s="67">
      <c r="B69" s="56">
        <f>IF(C69="","",TEXT(ROW()-5,"RSK-000"))</f>
        <v/>
      </c>
      <c r="C69" s="48" t="n"/>
      <c r="D69" s="48" t="n"/>
      <c r="E69" s="48" t="n"/>
      <c r="F69" s="48" t="n"/>
      <c r="G69" s="60">
        <f>IF(AND(E69&lt;&gt;"",F69&lt;&gt;""),E69*F69,"")</f>
        <v/>
      </c>
      <c r="H69" s="48" t="n"/>
      <c r="I69" s="60">
        <f>IF(G69="","",IF(G69&gt;=16,"Critical",IF(G69&gt;=10,"High",IF(G69&gt;=5,"Medium","Low"))))</f>
        <v/>
      </c>
      <c r="J69" s="48" t="n"/>
      <c r="K69" s="48" t="n"/>
      <c r="L69" s="48" t="n"/>
      <c r="M69" s="48" t="n"/>
    </row>
    <row r="70" ht="22" customHeight="1" s="67">
      <c r="B70" s="56">
        <f>IF(C70="","",TEXT(ROW()-5,"RSK-000"))</f>
        <v/>
      </c>
      <c r="C70" s="23" t="n"/>
      <c r="D70" s="23" t="n"/>
      <c r="E70" s="23" t="n"/>
      <c r="F70" s="23" t="n"/>
      <c r="G70" s="58">
        <f>IF(AND(E70&lt;&gt;"",F70&lt;&gt;""),E70*F70,"")</f>
        <v/>
      </c>
      <c r="H70" s="23" t="n"/>
      <c r="I70" s="58">
        <f>IF(G70="","",IF(G70&gt;=16,"Critical",IF(G70&gt;=10,"High",IF(G70&gt;=5,"Medium","Low"))))</f>
        <v/>
      </c>
      <c r="J70" s="23" t="n"/>
      <c r="K70" s="23" t="n"/>
      <c r="L70" s="23" t="n"/>
      <c r="M70" s="23" t="n"/>
    </row>
    <row r="71" ht="22" customHeight="1" s="67">
      <c r="B71" s="56">
        <f>IF(C71="","",TEXT(ROW()-5,"RSK-000"))</f>
        <v/>
      </c>
      <c r="C71" s="48" t="n"/>
      <c r="D71" s="48" t="n"/>
      <c r="E71" s="48" t="n"/>
      <c r="F71" s="48" t="n"/>
      <c r="G71" s="60">
        <f>IF(AND(E71&lt;&gt;"",F71&lt;&gt;""),E71*F71,"")</f>
        <v/>
      </c>
      <c r="H71" s="48" t="n"/>
      <c r="I71" s="60">
        <f>IF(G71="","",IF(G71&gt;=16,"Critical",IF(G71&gt;=10,"High",IF(G71&gt;=5,"Medium","Low"))))</f>
        <v/>
      </c>
      <c r="J71" s="48" t="n"/>
      <c r="K71" s="48" t="n"/>
      <c r="L71" s="48" t="n"/>
      <c r="M71" s="48" t="n"/>
    </row>
    <row r="72" ht="22" customHeight="1" s="67">
      <c r="B72" s="56">
        <f>IF(C72="","",TEXT(ROW()-5,"RSK-000"))</f>
        <v/>
      </c>
      <c r="C72" s="23" t="n"/>
      <c r="D72" s="23" t="n"/>
      <c r="E72" s="23" t="n"/>
      <c r="F72" s="23" t="n"/>
      <c r="G72" s="58">
        <f>IF(AND(E72&lt;&gt;"",F72&lt;&gt;""),E72*F72,"")</f>
        <v/>
      </c>
      <c r="H72" s="23" t="n"/>
      <c r="I72" s="58">
        <f>IF(G72="","",IF(G72&gt;=16,"Critical",IF(G72&gt;=10,"High",IF(G72&gt;=5,"Medium","Low"))))</f>
        <v/>
      </c>
      <c r="J72" s="23" t="n"/>
      <c r="K72" s="23" t="n"/>
      <c r="L72" s="23" t="n"/>
      <c r="M72" s="23" t="n"/>
    </row>
    <row r="73" ht="22" customHeight="1" s="67">
      <c r="B73" s="56">
        <f>IF(C73="","",TEXT(ROW()-5,"RSK-000"))</f>
        <v/>
      </c>
      <c r="C73" s="48" t="n"/>
      <c r="D73" s="48" t="n"/>
      <c r="E73" s="48" t="n"/>
      <c r="F73" s="48" t="n"/>
      <c r="G73" s="60">
        <f>IF(AND(E73&lt;&gt;"",F73&lt;&gt;""),E73*F73,"")</f>
        <v/>
      </c>
      <c r="H73" s="48" t="n"/>
      <c r="I73" s="60">
        <f>IF(G73="","",IF(G73&gt;=16,"Critical",IF(G73&gt;=10,"High",IF(G73&gt;=5,"Medium","Low"))))</f>
        <v/>
      </c>
      <c r="J73" s="48" t="n"/>
      <c r="K73" s="48" t="n"/>
      <c r="L73" s="48" t="n"/>
      <c r="M73" s="48" t="n"/>
    </row>
    <row r="74" ht="22" customHeight="1" s="67">
      <c r="B74" s="56">
        <f>IF(C74="","",TEXT(ROW()-5,"RSK-000"))</f>
        <v/>
      </c>
      <c r="C74" s="23" t="n"/>
      <c r="D74" s="23" t="n"/>
      <c r="E74" s="23" t="n"/>
      <c r="F74" s="23" t="n"/>
      <c r="G74" s="58">
        <f>IF(AND(E74&lt;&gt;"",F74&lt;&gt;""),E74*F74,"")</f>
        <v/>
      </c>
      <c r="H74" s="23" t="n"/>
      <c r="I74" s="58">
        <f>IF(G74="","",IF(G74&gt;=16,"Critical",IF(G74&gt;=10,"High",IF(G74&gt;=5,"Medium","Low"))))</f>
        <v/>
      </c>
      <c r="J74" s="23" t="n"/>
      <c r="K74" s="23" t="n"/>
      <c r="L74" s="23" t="n"/>
      <c r="M74" s="23" t="n"/>
    </row>
    <row r="75" ht="22" customHeight="1" s="67">
      <c r="B75" s="56">
        <f>IF(C75="","",TEXT(ROW()-5,"RSK-000"))</f>
        <v/>
      </c>
      <c r="C75" s="48" t="n"/>
      <c r="D75" s="48" t="n"/>
      <c r="E75" s="48" t="n"/>
      <c r="F75" s="48" t="n"/>
      <c r="G75" s="60">
        <f>IF(AND(E75&lt;&gt;"",F75&lt;&gt;""),E75*F75,"")</f>
        <v/>
      </c>
      <c r="H75" s="48" t="n"/>
      <c r="I75" s="60">
        <f>IF(G75="","",IF(G75&gt;=16,"Critical",IF(G75&gt;=10,"High",IF(G75&gt;=5,"Medium","Low"))))</f>
        <v/>
      </c>
      <c r="J75" s="48" t="n"/>
      <c r="K75" s="48" t="n"/>
      <c r="L75" s="48" t="n"/>
      <c r="M75" s="48" t="n"/>
    </row>
    <row r="76" ht="22" customHeight="1" s="67">
      <c r="B76" s="56">
        <f>IF(C76="","",TEXT(ROW()-5,"RSK-000"))</f>
        <v/>
      </c>
      <c r="C76" s="23" t="n"/>
      <c r="D76" s="23" t="n"/>
      <c r="E76" s="23" t="n"/>
      <c r="F76" s="23" t="n"/>
      <c r="G76" s="58">
        <f>IF(AND(E76&lt;&gt;"",F76&lt;&gt;""),E76*F76,"")</f>
        <v/>
      </c>
      <c r="H76" s="23" t="n"/>
      <c r="I76" s="58">
        <f>IF(G76="","",IF(G76&gt;=16,"Critical",IF(G76&gt;=10,"High",IF(G76&gt;=5,"Medium","Low"))))</f>
        <v/>
      </c>
      <c r="J76" s="23" t="n"/>
      <c r="K76" s="23" t="n"/>
      <c r="L76" s="23" t="n"/>
      <c r="M76" s="23" t="n"/>
    </row>
    <row r="77" ht="22" customHeight="1" s="67">
      <c r="B77" s="56">
        <f>IF(C77="","",TEXT(ROW()-5,"RSK-000"))</f>
        <v/>
      </c>
      <c r="C77" s="48" t="n"/>
      <c r="D77" s="48" t="n"/>
      <c r="E77" s="48" t="n"/>
      <c r="F77" s="48" t="n"/>
      <c r="G77" s="60">
        <f>IF(AND(E77&lt;&gt;"",F77&lt;&gt;""),E77*F77,"")</f>
        <v/>
      </c>
      <c r="H77" s="48" t="n"/>
      <c r="I77" s="60">
        <f>IF(G77="","",IF(G77&gt;=16,"Critical",IF(G77&gt;=10,"High",IF(G77&gt;=5,"Medium","Low"))))</f>
        <v/>
      </c>
      <c r="J77" s="48" t="n"/>
      <c r="K77" s="48" t="n"/>
      <c r="L77" s="48" t="n"/>
      <c r="M77" s="48" t="n"/>
    </row>
    <row r="78" ht="22" customHeight="1" s="67">
      <c r="B78" s="56">
        <f>IF(C78="","",TEXT(ROW()-5,"RSK-000"))</f>
        <v/>
      </c>
      <c r="C78" s="23" t="n"/>
      <c r="D78" s="23" t="n"/>
      <c r="E78" s="23" t="n"/>
      <c r="F78" s="23" t="n"/>
      <c r="G78" s="58">
        <f>IF(AND(E78&lt;&gt;"",F78&lt;&gt;""),E78*F78,"")</f>
        <v/>
      </c>
      <c r="H78" s="23" t="n"/>
      <c r="I78" s="58">
        <f>IF(G78="","",IF(G78&gt;=16,"Critical",IF(G78&gt;=10,"High",IF(G78&gt;=5,"Medium","Low"))))</f>
        <v/>
      </c>
      <c r="J78" s="23" t="n"/>
      <c r="K78" s="23" t="n"/>
      <c r="L78" s="23" t="n"/>
      <c r="M78" s="23" t="n"/>
    </row>
    <row r="79" ht="22" customHeight="1" s="67">
      <c r="B79" s="56">
        <f>IF(C79="","",TEXT(ROW()-5,"RSK-000"))</f>
        <v/>
      </c>
      <c r="C79" s="48" t="n"/>
      <c r="D79" s="48" t="n"/>
      <c r="E79" s="48" t="n"/>
      <c r="F79" s="48" t="n"/>
      <c r="G79" s="60">
        <f>IF(AND(E79&lt;&gt;"",F79&lt;&gt;""),E79*F79,"")</f>
        <v/>
      </c>
      <c r="H79" s="48" t="n"/>
      <c r="I79" s="60">
        <f>IF(G79="","",IF(G79&gt;=16,"Critical",IF(G79&gt;=10,"High",IF(G79&gt;=5,"Medium","Low"))))</f>
        <v/>
      </c>
      <c r="J79" s="48" t="n"/>
      <c r="K79" s="48" t="n"/>
      <c r="L79" s="48" t="n"/>
      <c r="M79" s="48" t="n"/>
    </row>
    <row r="80" ht="22" customHeight="1" s="67">
      <c r="B80" s="56">
        <f>IF(C80="","",TEXT(ROW()-5,"RSK-000"))</f>
        <v/>
      </c>
      <c r="C80" s="23" t="n"/>
      <c r="D80" s="23" t="n"/>
      <c r="E80" s="23" t="n"/>
      <c r="F80" s="23" t="n"/>
      <c r="G80" s="58">
        <f>IF(AND(E80&lt;&gt;"",F80&lt;&gt;""),E80*F80,"")</f>
        <v/>
      </c>
      <c r="H80" s="23" t="n"/>
      <c r="I80" s="58">
        <f>IF(G80="","",IF(G80&gt;=16,"Critical",IF(G80&gt;=10,"High",IF(G80&gt;=5,"Medium","Low"))))</f>
        <v/>
      </c>
      <c r="J80" s="23" t="n"/>
      <c r="K80" s="23" t="n"/>
      <c r="L80" s="23" t="n"/>
      <c r="M80" s="23" t="n"/>
    </row>
    <row r="81" ht="22" customHeight="1" s="67">
      <c r="B81" s="56">
        <f>IF(C81="","",TEXT(ROW()-5,"RSK-000"))</f>
        <v/>
      </c>
      <c r="C81" s="48" t="n"/>
      <c r="D81" s="48" t="n"/>
      <c r="E81" s="48" t="n"/>
      <c r="F81" s="48" t="n"/>
      <c r="G81" s="60">
        <f>IF(AND(E81&lt;&gt;"",F81&lt;&gt;""),E81*F81,"")</f>
        <v/>
      </c>
      <c r="H81" s="48" t="n"/>
      <c r="I81" s="60">
        <f>IF(G81="","",IF(G81&gt;=16,"Critical",IF(G81&gt;=10,"High",IF(G81&gt;=5,"Medium","Low"))))</f>
        <v/>
      </c>
      <c r="J81" s="48" t="n"/>
      <c r="K81" s="48" t="n"/>
      <c r="L81" s="48" t="n"/>
      <c r="M81" s="48" t="n"/>
    </row>
    <row r="82" ht="22" customHeight="1" s="67">
      <c r="B82" s="56">
        <f>IF(C82="","",TEXT(ROW()-5,"RSK-000"))</f>
        <v/>
      </c>
      <c r="C82" s="23" t="n"/>
      <c r="D82" s="23" t="n"/>
      <c r="E82" s="23" t="n"/>
      <c r="F82" s="23" t="n"/>
      <c r="G82" s="58">
        <f>IF(AND(E82&lt;&gt;"",F82&lt;&gt;""),E82*F82,"")</f>
        <v/>
      </c>
      <c r="H82" s="23" t="n"/>
      <c r="I82" s="58">
        <f>IF(G82="","",IF(G82&gt;=16,"Critical",IF(G82&gt;=10,"High",IF(G82&gt;=5,"Medium","Low"))))</f>
        <v/>
      </c>
      <c r="J82" s="23" t="n"/>
      <c r="K82" s="23" t="n"/>
      <c r="L82" s="23" t="n"/>
      <c r="M82" s="23" t="n"/>
    </row>
    <row r="83" ht="22" customHeight="1" s="67">
      <c r="B83" s="56">
        <f>IF(C83="","",TEXT(ROW()-5,"RSK-000"))</f>
        <v/>
      </c>
      <c r="C83" s="48" t="n"/>
      <c r="D83" s="48" t="n"/>
      <c r="E83" s="48" t="n"/>
      <c r="F83" s="48" t="n"/>
      <c r="G83" s="60">
        <f>IF(AND(E83&lt;&gt;"",F83&lt;&gt;""),E83*F83,"")</f>
        <v/>
      </c>
      <c r="H83" s="48" t="n"/>
      <c r="I83" s="60">
        <f>IF(G83="","",IF(G83&gt;=16,"Critical",IF(G83&gt;=10,"High",IF(G83&gt;=5,"Medium","Low"))))</f>
        <v/>
      </c>
      <c r="J83" s="48" t="n"/>
      <c r="K83" s="48" t="n"/>
      <c r="L83" s="48" t="n"/>
      <c r="M83" s="48" t="n"/>
    </row>
    <row r="84" ht="22" customHeight="1" s="67">
      <c r="B84" s="56">
        <f>IF(C84="","",TEXT(ROW()-5,"RSK-000"))</f>
        <v/>
      </c>
      <c r="C84" s="23" t="n"/>
      <c r="D84" s="23" t="n"/>
      <c r="E84" s="23" t="n"/>
      <c r="F84" s="23" t="n"/>
      <c r="G84" s="58">
        <f>IF(AND(E84&lt;&gt;"",F84&lt;&gt;""),E84*F84,"")</f>
        <v/>
      </c>
      <c r="H84" s="23" t="n"/>
      <c r="I84" s="58">
        <f>IF(G84="","",IF(G84&gt;=16,"Critical",IF(G84&gt;=10,"High",IF(G84&gt;=5,"Medium","Low"))))</f>
        <v/>
      </c>
      <c r="J84" s="23" t="n"/>
      <c r="K84" s="23" t="n"/>
      <c r="L84" s="23" t="n"/>
      <c r="M84" s="23" t="n"/>
    </row>
    <row r="85" ht="22" customHeight="1" s="67">
      <c r="B85" s="56">
        <f>IF(C85="","",TEXT(ROW()-5,"RSK-000"))</f>
        <v/>
      </c>
      <c r="C85" s="48" t="n"/>
      <c r="D85" s="48" t="n"/>
      <c r="E85" s="48" t="n"/>
      <c r="F85" s="48" t="n"/>
      <c r="G85" s="60">
        <f>IF(AND(E85&lt;&gt;"",F85&lt;&gt;""),E85*F85,"")</f>
        <v/>
      </c>
      <c r="H85" s="48" t="n"/>
      <c r="I85" s="60">
        <f>IF(G85="","",IF(G85&gt;=16,"Critical",IF(G85&gt;=10,"High",IF(G85&gt;=5,"Medium","Low"))))</f>
        <v/>
      </c>
      <c r="J85" s="48" t="n"/>
      <c r="K85" s="48" t="n"/>
      <c r="L85" s="48" t="n"/>
      <c r="M85" s="48" t="n"/>
    </row>
    <row r="86" ht="22" customHeight="1" s="67">
      <c r="B86" s="56">
        <f>IF(C86="","",TEXT(ROW()-5,"RSK-000"))</f>
        <v/>
      </c>
      <c r="C86" s="23" t="n"/>
      <c r="D86" s="23" t="n"/>
      <c r="E86" s="23" t="n"/>
      <c r="F86" s="23" t="n"/>
      <c r="G86" s="58">
        <f>IF(AND(E86&lt;&gt;"",F86&lt;&gt;""),E86*F86,"")</f>
        <v/>
      </c>
      <c r="H86" s="23" t="n"/>
      <c r="I86" s="58">
        <f>IF(G86="","",IF(G86&gt;=16,"Critical",IF(G86&gt;=10,"High",IF(G86&gt;=5,"Medium","Low"))))</f>
        <v/>
      </c>
      <c r="J86" s="23" t="n"/>
      <c r="K86" s="23" t="n"/>
      <c r="L86" s="23" t="n"/>
      <c r="M86" s="23" t="n"/>
    </row>
    <row r="87" ht="22" customHeight="1" s="67">
      <c r="B87" s="56">
        <f>IF(C87="","",TEXT(ROW()-5,"RSK-000"))</f>
        <v/>
      </c>
      <c r="C87" s="48" t="n"/>
      <c r="D87" s="48" t="n"/>
      <c r="E87" s="48" t="n"/>
      <c r="F87" s="48" t="n"/>
      <c r="G87" s="60">
        <f>IF(AND(E87&lt;&gt;"",F87&lt;&gt;""),E87*F87,"")</f>
        <v/>
      </c>
      <c r="H87" s="48" t="n"/>
      <c r="I87" s="60">
        <f>IF(G87="","",IF(G87&gt;=16,"Critical",IF(G87&gt;=10,"High",IF(G87&gt;=5,"Medium","Low"))))</f>
        <v/>
      </c>
      <c r="J87" s="48" t="n"/>
      <c r="K87" s="48" t="n"/>
      <c r="L87" s="48" t="n"/>
      <c r="M87" s="48" t="n"/>
    </row>
    <row r="88" ht="22" customHeight="1" s="67">
      <c r="B88" s="56">
        <f>IF(C88="","",TEXT(ROW()-5,"RSK-000"))</f>
        <v/>
      </c>
      <c r="C88" s="23" t="n"/>
      <c r="D88" s="23" t="n"/>
      <c r="E88" s="23" t="n"/>
      <c r="F88" s="23" t="n"/>
      <c r="G88" s="58">
        <f>IF(AND(E88&lt;&gt;"",F88&lt;&gt;""),E88*F88,"")</f>
        <v/>
      </c>
      <c r="H88" s="23" t="n"/>
      <c r="I88" s="58">
        <f>IF(G88="","",IF(G88&gt;=16,"Critical",IF(G88&gt;=10,"High",IF(G88&gt;=5,"Medium","Low"))))</f>
        <v/>
      </c>
      <c r="J88" s="23" t="n"/>
      <c r="K88" s="23" t="n"/>
      <c r="L88" s="23" t="n"/>
      <c r="M88" s="23" t="n"/>
    </row>
    <row r="89" ht="22" customHeight="1" s="67">
      <c r="B89" s="56">
        <f>IF(C89="","",TEXT(ROW()-5,"RSK-000"))</f>
        <v/>
      </c>
      <c r="C89" s="48" t="n"/>
      <c r="D89" s="48" t="n"/>
      <c r="E89" s="48" t="n"/>
      <c r="F89" s="48" t="n"/>
      <c r="G89" s="60">
        <f>IF(AND(E89&lt;&gt;"",F89&lt;&gt;""),E89*F89,"")</f>
        <v/>
      </c>
      <c r="H89" s="48" t="n"/>
      <c r="I89" s="60">
        <f>IF(G89="","",IF(G89&gt;=16,"Critical",IF(G89&gt;=10,"High",IF(G89&gt;=5,"Medium","Low"))))</f>
        <v/>
      </c>
      <c r="J89" s="48" t="n"/>
      <c r="K89" s="48" t="n"/>
      <c r="L89" s="48" t="n"/>
      <c r="M89" s="48" t="n"/>
    </row>
    <row r="90" ht="22" customHeight="1" s="67">
      <c r="B90" s="56">
        <f>IF(C90="","",TEXT(ROW()-5,"RSK-000"))</f>
        <v/>
      </c>
      <c r="C90" s="23" t="n"/>
      <c r="D90" s="23" t="n"/>
      <c r="E90" s="23" t="n"/>
      <c r="F90" s="23" t="n"/>
      <c r="G90" s="58">
        <f>IF(AND(E90&lt;&gt;"",F90&lt;&gt;""),E90*F90,"")</f>
        <v/>
      </c>
      <c r="H90" s="23" t="n"/>
      <c r="I90" s="58">
        <f>IF(G90="","",IF(G90&gt;=16,"Critical",IF(G90&gt;=10,"High",IF(G90&gt;=5,"Medium","Low"))))</f>
        <v/>
      </c>
      <c r="J90" s="23" t="n"/>
      <c r="K90" s="23" t="n"/>
      <c r="L90" s="23" t="n"/>
      <c r="M90" s="23" t="n"/>
    </row>
    <row r="91" ht="22" customHeight="1" s="67">
      <c r="B91" s="56">
        <f>IF(C91="","",TEXT(ROW()-5,"RSK-000"))</f>
        <v/>
      </c>
      <c r="C91" s="48" t="n"/>
      <c r="D91" s="48" t="n"/>
      <c r="E91" s="48" t="n"/>
      <c r="F91" s="48" t="n"/>
      <c r="G91" s="60">
        <f>IF(AND(E91&lt;&gt;"",F91&lt;&gt;""),E91*F91,"")</f>
        <v/>
      </c>
      <c r="H91" s="48" t="n"/>
      <c r="I91" s="60">
        <f>IF(G91="","",IF(G91&gt;=16,"Critical",IF(G91&gt;=10,"High",IF(G91&gt;=5,"Medium","Low"))))</f>
        <v/>
      </c>
      <c r="J91" s="48" t="n"/>
      <c r="K91" s="48" t="n"/>
      <c r="L91" s="48" t="n"/>
      <c r="M91" s="48" t="n"/>
    </row>
    <row r="92" ht="22" customHeight="1" s="67">
      <c r="B92" s="56">
        <f>IF(C92="","",TEXT(ROW()-5,"RSK-000"))</f>
        <v/>
      </c>
      <c r="C92" s="23" t="n"/>
      <c r="D92" s="23" t="n"/>
      <c r="E92" s="23" t="n"/>
      <c r="F92" s="23" t="n"/>
      <c r="G92" s="58">
        <f>IF(AND(E92&lt;&gt;"",F92&lt;&gt;""),E92*F92,"")</f>
        <v/>
      </c>
      <c r="H92" s="23" t="n"/>
      <c r="I92" s="58">
        <f>IF(G92="","",IF(G92&gt;=16,"Critical",IF(G92&gt;=10,"High",IF(G92&gt;=5,"Medium","Low"))))</f>
        <v/>
      </c>
      <c r="J92" s="23" t="n"/>
      <c r="K92" s="23" t="n"/>
      <c r="L92" s="23" t="n"/>
      <c r="M92" s="23" t="n"/>
    </row>
    <row r="93" ht="22" customHeight="1" s="67">
      <c r="B93" s="56">
        <f>IF(C93="","",TEXT(ROW()-5,"RSK-000"))</f>
        <v/>
      </c>
      <c r="C93" s="48" t="n"/>
      <c r="D93" s="48" t="n"/>
      <c r="E93" s="48" t="n"/>
      <c r="F93" s="48" t="n"/>
      <c r="G93" s="60">
        <f>IF(AND(E93&lt;&gt;"",F93&lt;&gt;""),E93*F93,"")</f>
        <v/>
      </c>
      <c r="H93" s="48" t="n"/>
      <c r="I93" s="60">
        <f>IF(G93="","",IF(G93&gt;=16,"Critical",IF(G93&gt;=10,"High",IF(G93&gt;=5,"Medium","Low"))))</f>
        <v/>
      </c>
      <c r="J93" s="48" t="n"/>
      <c r="K93" s="48" t="n"/>
      <c r="L93" s="48" t="n"/>
      <c r="M93" s="48" t="n"/>
    </row>
    <row r="94" ht="22" customHeight="1" s="67">
      <c r="B94" s="56">
        <f>IF(C94="","",TEXT(ROW()-5,"RSK-000"))</f>
        <v/>
      </c>
      <c r="C94" s="23" t="n"/>
      <c r="D94" s="23" t="n"/>
      <c r="E94" s="23" t="n"/>
      <c r="F94" s="23" t="n"/>
      <c r="G94" s="58">
        <f>IF(AND(E94&lt;&gt;"",F94&lt;&gt;""),E94*F94,"")</f>
        <v/>
      </c>
      <c r="H94" s="23" t="n"/>
      <c r="I94" s="58">
        <f>IF(G94="","",IF(G94&gt;=16,"Critical",IF(G94&gt;=10,"High",IF(G94&gt;=5,"Medium","Low"))))</f>
        <v/>
      </c>
      <c r="J94" s="23" t="n"/>
      <c r="K94" s="23" t="n"/>
      <c r="L94" s="23" t="n"/>
      <c r="M94" s="23" t="n"/>
    </row>
    <row r="95" ht="22" customHeight="1" s="67">
      <c r="B95" s="56">
        <f>IF(C95="","",TEXT(ROW()-5,"RSK-000"))</f>
        <v/>
      </c>
      <c r="C95" s="48" t="n"/>
      <c r="D95" s="48" t="n"/>
      <c r="E95" s="48" t="n"/>
      <c r="F95" s="48" t="n"/>
      <c r="G95" s="60">
        <f>IF(AND(E95&lt;&gt;"",F95&lt;&gt;""),E95*F95,"")</f>
        <v/>
      </c>
      <c r="H95" s="48" t="n"/>
      <c r="I95" s="60">
        <f>IF(G95="","",IF(G95&gt;=16,"Critical",IF(G95&gt;=10,"High",IF(G95&gt;=5,"Medium","Low"))))</f>
        <v/>
      </c>
      <c r="J95" s="48" t="n"/>
      <c r="K95" s="48" t="n"/>
      <c r="L95" s="48" t="n"/>
      <c r="M95" s="48" t="n"/>
    </row>
    <row r="96" ht="22" customHeight="1" s="67">
      <c r="B96" s="56">
        <f>IF(C96="","",TEXT(ROW()-5,"RSK-000"))</f>
        <v/>
      </c>
      <c r="C96" s="23" t="n"/>
      <c r="D96" s="23" t="n"/>
      <c r="E96" s="23" t="n"/>
      <c r="F96" s="23" t="n"/>
      <c r="G96" s="58">
        <f>IF(AND(E96&lt;&gt;"",F96&lt;&gt;""),E96*F96,"")</f>
        <v/>
      </c>
      <c r="H96" s="23" t="n"/>
      <c r="I96" s="58">
        <f>IF(G96="","",IF(G96&gt;=16,"Critical",IF(G96&gt;=10,"High",IF(G96&gt;=5,"Medium","Low"))))</f>
        <v/>
      </c>
      <c r="J96" s="23" t="n"/>
      <c r="K96" s="23" t="n"/>
      <c r="L96" s="23" t="n"/>
      <c r="M96" s="23" t="n"/>
    </row>
    <row r="97" ht="22" customHeight="1" s="67">
      <c r="B97" s="56">
        <f>IF(C97="","",TEXT(ROW()-5,"RSK-000"))</f>
        <v/>
      </c>
      <c r="C97" s="48" t="n"/>
      <c r="D97" s="48" t="n"/>
      <c r="E97" s="48" t="n"/>
      <c r="F97" s="48" t="n"/>
      <c r="G97" s="60">
        <f>IF(AND(E97&lt;&gt;"",F97&lt;&gt;""),E97*F97,"")</f>
        <v/>
      </c>
      <c r="H97" s="48" t="n"/>
      <c r="I97" s="60">
        <f>IF(G97="","",IF(G97&gt;=16,"Critical",IF(G97&gt;=10,"High",IF(G97&gt;=5,"Medium","Low"))))</f>
        <v/>
      </c>
      <c r="J97" s="48" t="n"/>
      <c r="K97" s="48" t="n"/>
      <c r="L97" s="48" t="n"/>
      <c r="M97" s="48" t="n"/>
    </row>
    <row r="98" ht="22" customHeight="1" s="67">
      <c r="B98" s="56">
        <f>IF(C98="","",TEXT(ROW()-5,"RSK-000"))</f>
        <v/>
      </c>
      <c r="C98" s="23" t="n"/>
      <c r="D98" s="23" t="n"/>
      <c r="E98" s="23" t="n"/>
      <c r="F98" s="23" t="n"/>
      <c r="G98" s="58">
        <f>IF(AND(E98&lt;&gt;"",F98&lt;&gt;""),E98*F98,"")</f>
        <v/>
      </c>
      <c r="H98" s="23" t="n"/>
      <c r="I98" s="58">
        <f>IF(G98="","",IF(G98&gt;=16,"Critical",IF(G98&gt;=10,"High",IF(G98&gt;=5,"Medium","Low"))))</f>
        <v/>
      </c>
      <c r="J98" s="23" t="n"/>
      <c r="K98" s="23" t="n"/>
      <c r="L98" s="23" t="n"/>
      <c r="M98" s="23" t="n"/>
    </row>
    <row r="99" ht="22" customHeight="1" s="67">
      <c r="B99" s="56">
        <f>IF(C99="","",TEXT(ROW()-5,"RSK-000"))</f>
        <v/>
      </c>
      <c r="C99" s="48" t="n"/>
      <c r="D99" s="48" t="n"/>
      <c r="E99" s="48" t="n"/>
      <c r="F99" s="48" t="n"/>
      <c r="G99" s="60">
        <f>IF(AND(E99&lt;&gt;"",F99&lt;&gt;""),E99*F99,"")</f>
        <v/>
      </c>
      <c r="H99" s="48" t="n"/>
      <c r="I99" s="60">
        <f>IF(G99="","",IF(G99&gt;=16,"Critical",IF(G99&gt;=10,"High",IF(G99&gt;=5,"Medium","Low"))))</f>
        <v/>
      </c>
      <c r="J99" s="48" t="n"/>
      <c r="K99" s="48" t="n"/>
      <c r="L99" s="48" t="n"/>
      <c r="M99" s="48" t="n"/>
    </row>
    <row r="100" ht="22" customHeight="1" s="67">
      <c r="B100" s="56">
        <f>IF(C100="","",TEXT(ROW()-5,"RSK-000"))</f>
        <v/>
      </c>
      <c r="C100" s="23" t="n"/>
      <c r="D100" s="23" t="n"/>
      <c r="E100" s="23" t="n"/>
      <c r="F100" s="23" t="n"/>
      <c r="G100" s="58">
        <f>IF(AND(E100&lt;&gt;"",F100&lt;&gt;""),E100*F100,"")</f>
        <v/>
      </c>
      <c r="H100" s="23" t="n"/>
      <c r="I100" s="58">
        <f>IF(G100="","",IF(G100&gt;=16,"Critical",IF(G100&gt;=10,"High",IF(G100&gt;=5,"Medium","Low"))))</f>
        <v/>
      </c>
      <c r="J100" s="23" t="n"/>
      <c r="K100" s="23" t="n"/>
      <c r="L100" s="23" t="n"/>
      <c r="M100" s="23" t="n"/>
    </row>
    <row r="101" ht="22" customHeight="1" s="67">
      <c r="B101" s="56">
        <f>IF(C101="","",TEXT(ROW()-5,"RSK-000"))</f>
        <v/>
      </c>
      <c r="C101" s="48" t="n"/>
      <c r="D101" s="48" t="n"/>
      <c r="E101" s="48" t="n"/>
      <c r="F101" s="48" t="n"/>
      <c r="G101" s="60">
        <f>IF(AND(E101&lt;&gt;"",F101&lt;&gt;""),E101*F101,"")</f>
        <v/>
      </c>
      <c r="H101" s="48" t="n"/>
      <c r="I101" s="60">
        <f>IF(G101="","",IF(G101&gt;=16,"Critical",IF(G101&gt;=10,"High",IF(G101&gt;=5,"Medium","Low"))))</f>
        <v/>
      </c>
      <c r="J101" s="48" t="n"/>
      <c r="K101" s="48" t="n"/>
      <c r="L101" s="48" t="n"/>
      <c r="M101" s="48" t="n"/>
    </row>
    <row r="102" ht="22" customHeight="1" s="67">
      <c r="B102" s="56">
        <f>IF(C102="","",TEXT(ROW()-5,"RSK-000"))</f>
        <v/>
      </c>
      <c r="C102" s="23" t="n"/>
      <c r="D102" s="23" t="n"/>
      <c r="E102" s="23" t="n"/>
      <c r="F102" s="23" t="n"/>
      <c r="G102" s="58">
        <f>IF(AND(E102&lt;&gt;"",F102&lt;&gt;""),E102*F102,"")</f>
        <v/>
      </c>
      <c r="H102" s="23" t="n"/>
      <c r="I102" s="58">
        <f>IF(G102="","",IF(G102&gt;=16,"Critical",IF(G102&gt;=10,"High",IF(G102&gt;=5,"Medium","Low"))))</f>
        <v/>
      </c>
      <c r="J102" s="23" t="n"/>
      <c r="K102" s="23" t="n"/>
      <c r="L102" s="23" t="n"/>
      <c r="M102" s="23" t="n"/>
    </row>
    <row r="103" ht="22" customHeight="1" s="67">
      <c r="B103" s="56">
        <f>IF(C103="","",TEXT(ROW()-5,"RSK-000"))</f>
        <v/>
      </c>
      <c r="C103" s="48" t="n"/>
      <c r="D103" s="48" t="n"/>
      <c r="E103" s="48" t="n"/>
      <c r="F103" s="48" t="n"/>
      <c r="G103" s="60">
        <f>IF(AND(E103&lt;&gt;"",F103&lt;&gt;""),E103*F103,"")</f>
        <v/>
      </c>
      <c r="H103" s="48" t="n"/>
      <c r="I103" s="60">
        <f>IF(G103="","",IF(G103&gt;=16,"Critical",IF(G103&gt;=10,"High",IF(G103&gt;=5,"Medium","Low"))))</f>
        <v/>
      </c>
      <c r="J103" s="48" t="n"/>
      <c r="K103" s="48" t="n"/>
      <c r="L103" s="48" t="n"/>
      <c r="M103" s="48" t="n"/>
    </row>
    <row r="104" ht="22" customHeight="1" s="67">
      <c r="B104" s="56">
        <f>IF(C104="","",TEXT(ROW()-5,"RSK-000"))</f>
        <v/>
      </c>
      <c r="C104" s="23" t="n"/>
      <c r="D104" s="23" t="n"/>
      <c r="E104" s="23" t="n"/>
      <c r="F104" s="23" t="n"/>
      <c r="G104" s="58">
        <f>IF(AND(E104&lt;&gt;"",F104&lt;&gt;""),E104*F104,"")</f>
        <v/>
      </c>
      <c r="H104" s="23" t="n"/>
      <c r="I104" s="58">
        <f>IF(G104="","",IF(G104&gt;=16,"Critical",IF(G104&gt;=10,"High",IF(G104&gt;=5,"Medium","Low"))))</f>
        <v/>
      </c>
      <c r="J104" s="23" t="n"/>
      <c r="K104" s="23" t="n"/>
      <c r="L104" s="23" t="n"/>
      <c r="M104" s="23" t="n"/>
    </row>
    <row r="105" ht="22" customHeight="1" s="67">
      <c r="B105" s="56">
        <f>IF(C105="","",TEXT(ROW()-5,"RSK-000"))</f>
        <v/>
      </c>
      <c r="C105" s="48" t="n"/>
      <c r="D105" s="48" t="n"/>
      <c r="E105" s="48" t="n"/>
      <c r="F105" s="48" t="n"/>
      <c r="G105" s="60">
        <f>IF(AND(E105&lt;&gt;"",F105&lt;&gt;""),E105*F105,"")</f>
        <v/>
      </c>
      <c r="H105" s="48" t="n"/>
      <c r="I105" s="60">
        <f>IF(G105="","",IF(G105&gt;=16,"Critical",IF(G105&gt;=10,"High",IF(G105&gt;=5,"Medium","Low"))))</f>
        <v/>
      </c>
      <c r="J105" s="48" t="n"/>
      <c r="K105" s="48" t="n"/>
      <c r="L105" s="48" t="n"/>
      <c r="M105" s="48" t="n"/>
    </row>
  </sheetData>
  <mergeCells count="5">
    <mergeCell ref="B2:C2"/>
    <mergeCell ref="H2:I2"/>
    <mergeCell ref="E2:F2"/>
    <mergeCell ref="B1:M1"/>
    <mergeCell ref="B4:M4"/>
  </mergeCells>
  <conditionalFormatting sqref="G6:G200">
    <cfRule type="colorScale" priority="5">
      <colorScale>
        <cfvo type="num" val="1"/>
        <cfvo type="num" val="12"/>
        <cfvo type="num" val="25"/>
        <color rgb="FF63BE7B"/>
        <color rgb="FFFFEB84"/>
        <color rgb="FFF8696B"/>
      </colorScale>
    </cfRule>
  </conditionalFormatting>
  <conditionalFormatting sqref="I6:I200">
    <cfRule type="cellIs" priority="1" operator="equal" dxfId="0">
      <formula>"Critical"</formula>
    </cfRule>
    <cfRule type="cellIs" priority="2" operator="equal" dxfId="8">
      <formula>"High"</formula>
    </cfRule>
    <cfRule type="cellIs" priority="3" operator="equal" dxfId="1">
      <formula>"Medium"</formula>
    </cfRule>
    <cfRule type="cellIs" priority="4" operator="equal" dxfId="2">
      <formula>"Low"</formula>
    </cfRule>
  </conditionalFormatting>
  <dataValidations count="2">
    <dataValidation sqref="E6:F500" showDropDown="0" showInputMessage="0" showErrorMessage="0" allowBlank="1" type="whole">
      <formula1>1</formula1>
      <formula2>5</formula2>
    </dataValidation>
    <dataValidation sqref="K6:K500" showDropDown="0" showInputMessage="0" showErrorMessage="0" allowBlank="0" type="list">
      <formula1>"Accept,Mitigate,Transfer,Avoid"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1:M23"/>
  <sheetViews>
    <sheetView showGridLines="1" workbookViewId="0">
      <selection activeCell="A1" sqref="A1"/>
    </sheetView>
  </sheetViews>
  <sheetFormatPr baseColWidth="10" defaultColWidth="8.83203125" defaultRowHeight="15"/>
  <cols>
    <col width="3" customWidth="1" style="67" min="1" max="1"/>
    <col width="30" customWidth="1" style="67" min="2" max="2"/>
    <col width="12" customWidth="1" style="67" min="3" max="3"/>
    <col width="10" customWidth="1" style="67" min="4" max="11"/>
    <col width="12" customWidth="1" style="67" min="12" max="12"/>
    <col width="3" customWidth="1" style="67" min="13" max="13"/>
  </cols>
  <sheetData>
    <row r="1" ht="38" customHeight="1" s="67">
      <c r="B1" s="128" t="inlineStr">
        <is>
          <t>SECURITY KPI / KRI DASHBOARD</t>
        </is>
      </c>
    </row>
    <row r="2" ht="20" customHeight="1" s="67">
      <c r="B2" s="126" t="inlineStr">
        <is>
          <t>Key Performance Indicators (KPIs) &amp; Key Risk Indicators (KRIs) | RAG Status auto-calculated from thresholds</t>
        </is>
      </c>
    </row>
    <row r="3" ht="22" customHeight="1" s="67">
      <c r="B3" s="123" t="inlineStr">
        <is>
          <t>KEY PERFORMANCE INDICATORS (KPIs) - Higher is Better (except MTTD/MTTR)</t>
        </is>
      </c>
    </row>
    <row r="4" ht="22" customHeight="1" s="67">
      <c r="B4" s="53" t="inlineStr">
        <is>
          <t>KPI Name</t>
        </is>
      </c>
      <c r="C4" s="53" t="inlineStr">
        <is>
          <t>Target</t>
        </is>
      </c>
      <c r="D4" s="53" t="inlineStr">
        <is>
          <t>Jan</t>
        </is>
      </c>
      <c r="E4" s="53" t="inlineStr">
        <is>
          <t>Feb</t>
        </is>
      </c>
      <c r="F4" s="53" t="inlineStr">
        <is>
          <t>Mar</t>
        </is>
      </c>
      <c r="G4" s="53" t="inlineStr">
        <is>
          <t>Apr</t>
        </is>
      </c>
      <c r="H4" s="53" t="inlineStr">
        <is>
          <t>May</t>
        </is>
      </c>
      <c r="I4" s="53" t="inlineStr">
        <is>
          <t>Jun</t>
        </is>
      </c>
      <c r="J4" s="53" t="inlineStr">
        <is>
          <t>Jul</t>
        </is>
      </c>
      <c r="K4" s="53" t="inlineStr">
        <is>
          <t>Aug</t>
        </is>
      </c>
      <c r="L4" s="53" t="inlineStr">
        <is>
          <t>Current</t>
        </is>
      </c>
      <c r="M4" s="53" t="inlineStr">
        <is>
          <t>RAG Status</t>
        </is>
      </c>
    </row>
    <row r="5" ht="22" customHeight="1" s="67">
      <c r="B5" s="61" t="inlineStr">
        <is>
          <t>Patch Compliance Rate (%)</t>
        </is>
      </c>
      <c r="C5" s="62" t="n">
        <v>95</v>
      </c>
      <c r="D5" s="30" t="n">
        <v>88</v>
      </c>
      <c r="E5" s="30" t="n">
        <v>91</v>
      </c>
      <c r="F5" s="30" t="n">
        <v>93</v>
      </c>
      <c r="G5" s="30" t="n">
        <v>95</v>
      </c>
      <c r="H5" s="30" t="n">
        <v>94</v>
      </c>
      <c r="I5" s="30" t="n">
        <v>97</v>
      </c>
      <c r="J5" s="30" t="n">
        <v>96</v>
      </c>
      <c r="K5" s="30" t="n">
        <v>92</v>
      </c>
      <c r="M5" s="63">
        <f>IF(L5&gt;=C5,"GREEN",IF(L5&gt;=C5*0.9,"AMBER","RED"))</f>
        <v/>
      </c>
    </row>
    <row r="6" ht="22" customHeight="1" s="67">
      <c r="B6" s="61" t="inlineStr">
        <is>
          <t>Mean Time to Detect - MTTD (hrs)</t>
        </is>
      </c>
      <c r="C6" s="62" t="n">
        <v>4</v>
      </c>
      <c r="D6" s="64" t="n">
        <v>6</v>
      </c>
      <c r="E6" s="64" t="n">
        <v>5</v>
      </c>
      <c r="F6" s="64" t="n">
        <v>4.5</v>
      </c>
      <c r="G6" s="64" t="n">
        <v>3.8</v>
      </c>
      <c r="H6" s="64" t="n">
        <v>4.2</v>
      </c>
      <c r="I6" s="64" t="n">
        <v>3.5</v>
      </c>
      <c r="J6" s="64" t="n">
        <v>3.2</v>
      </c>
      <c r="K6" s="64" t="n">
        <v>4.8</v>
      </c>
      <c r="M6" s="63">
        <f>IF(L6&lt;=C6,"GREEN",IF(L6&lt;=C6*1.25,"AMBER","RED"))</f>
        <v/>
      </c>
    </row>
    <row r="7" ht="22" customHeight="1" s="67">
      <c r="B7" s="61" t="inlineStr">
        <is>
          <t>Mean Time to Respond - MTTR (hrs)</t>
        </is>
      </c>
      <c r="C7" s="62" t="n">
        <v>8</v>
      </c>
      <c r="D7" s="30" t="n">
        <v>12</v>
      </c>
      <c r="E7" s="30" t="n">
        <v>10</v>
      </c>
      <c r="F7" s="30" t="n">
        <v>9</v>
      </c>
      <c r="G7" s="30" t="n">
        <v>8</v>
      </c>
      <c r="H7" s="30" t="n">
        <v>7.5</v>
      </c>
      <c r="I7" s="30" t="n">
        <v>7</v>
      </c>
      <c r="J7" s="30" t="n">
        <v>6.5</v>
      </c>
      <c r="K7" s="30" t="n">
        <v>9.5</v>
      </c>
      <c r="M7" s="63">
        <f>IF(L7&lt;=C7,"GREEN",IF(L7&lt;=C7*1.25,"AMBER","RED"))</f>
        <v/>
      </c>
    </row>
    <row r="8" ht="22" customHeight="1" s="67">
      <c r="B8" s="61" t="inlineStr">
        <is>
          <t>Security Training Completion (%)</t>
        </is>
      </c>
      <c r="C8" s="62" t="n">
        <v>90</v>
      </c>
      <c r="D8" s="64" t="n">
        <v>72</v>
      </c>
      <c r="E8" s="64" t="n">
        <v>78</v>
      </c>
      <c r="F8" s="64" t="n">
        <v>82</v>
      </c>
      <c r="G8" s="64" t="n">
        <v>87</v>
      </c>
      <c r="H8" s="64" t="n">
        <v>89</v>
      </c>
      <c r="I8" s="64" t="n">
        <v>91</v>
      </c>
      <c r="J8" s="64" t="n">
        <v>85</v>
      </c>
      <c r="K8" s="64" t="n">
        <v>85</v>
      </c>
      <c r="M8" s="63">
        <f>IF(L8&gt;=C8,"GREEN",IF(L8&gt;=C8*0.9,"AMBER","RED"))</f>
        <v/>
      </c>
    </row>
    <row r="9" ht="22" customHeight="1" s="67">
      <c r="B9" s="61" t="inlineStr">
        <is>
          <t>Phishing Simulation Click Rate (%)</t>
        </is>
      </c>
      <c r="C9" s="62" t="n">
        <v>5</v>
      </c>
      <c r="D9" s="30" t="n">
        <v>12</v>
      </c>
      <c r="E9" s="30" t="n">
        <v>10</v>
      </c>
      <c r="F9" s="30" t="n">
        <v>9</v>
      </c>
      <c r="G9" s="30" t="n">
        <v>7</v>
      </c>
      <c r="H9" s="30" t="n">
        <v>6</v>
      </c>
      <c r="I9" s="30" t="n">
        <v>5</v>
      </c>
      <c r="J9" s="30" t="n">
        <v>4</v>
      </c>
      <c r="K9" s="30" t="n">
        <v>7</v>
      </c>
      <c r="M9" s="63">
        <f>IF(L9&lt;=C9,"GREEN",IF(L9&lt;=C9*1.25,"AMBER","RED"))</f>
        <v/>
      </c>
    </row>
    <row r="10" ht="22" customHeight="1" s="67">
      <c r="B10" s="61" t="inlineStr">
        <is>
          <t>Vulnerability Remediation SLA (%)</t>
        </is>
      </c>
      <c r="C10" s="62" t="n">
        <v>85</v>
      </c>
      <c r="D10" s="64" t="n">
        <v>68</v>
      </c>
      <c r="E10" s="64" t="n">
        <v>72</v>
      </c>
      <c r="F10" s="64" t="n">
        <v>76</v>
      </c>
      <c r="G10" s="64" t="n">
        <v>80</v>
      </c>
      <c r="H10" s="64" t="n">
        <v>83</v>
      </c>
      <c r="I10" s="64" t="n">
        <v>85</v>
      </c>
      <c r="J10" s="64" t="n">
        <v>87</v>
      </c>
      <c r="K10" s="64" t="n">
        <v>84</v>
      </c>
      <c r="M10" s="63">
        <f>IF(L10&gt;=C10,"GREEN",IF(L10&gt;=C10*0.9,"AMBER","RED"))</f>
        <v/>
      </c>
    </row>
    <row r="11" ht="22" customHeight="1" s="67">
      <c r="B11" s="61" t="inlineStr">
        <is>
          <t>Incidents Closed Within SLA (%)</t>
        </is>
      </c>
      <c r="C11" s="62" t="n">
        <v>90</v>
      </c>
      <c r="D11" s="30" t="n">
        <v>82</v>
      </c>
      <c r="E11" s="30" t="n">
        <v>85</v>
      </c>
      <c r="F11" s="30" t="n">
        <v>87</v>
      </c>
      <c r="G11" s="30" t="n">
        <v>89</v>
      </c>
      <c r="H11" s="30" t="n">
        <v>91</v>
      </c>
      <c r="I11" s="30" t="n">
        <v>93</v>
      </c>
      <c r="J11" s="30" t="n">
        <v>88</v>
      </c>
      <c r="K11" s="30" t="n">
        <v>88</v>
      </c>
      <c r="M11" s="63">
        <f>IF(L11&gt;=C11,"GREEN",IF(L11&gt;=C11*0.9,"AMBER","RED"))</f>
        <v/>
      </c>
    </row>
    <row r="12" ht="22" customHeight="1" s="67">
      <c r="B12" s="61" t="inlineStr">
        <is>
          <t>Critical Vuln Patch Rate within 7 days (%)</t>
        </is>
      </c>
      <c r="C12" s="62" t="n">
        <v>100</v>
      </c>
      <c r="D12" s="64" t="n">
        <v>78</v>
      </c>
      <c r="E12" s="64" t="n">
        <v>82</v>
      </c>
      <c r="F12" s="64" t="n">
        <v>85</v>
      </c>
      <c r="G12" s="64" t="n">
        <v>90</v>
      </c>
      <c r="H12" s="64" t="n">
        <v>93</v>
      </c>
      <c r="I12" s="64" t="n">
        <v>96</v>
      </c>
      <c r="J12" s="64" t="n">
        <v>88</v>
      </c>
      <c r="K12" s="64" t="n">
        <v>87</v>
      </c>
      <c r="M12" s="63">
        <f>IF(L12&gt;=C12,"GREEN",IF(L12&gt;=C12*0.9,"AMBER","RED"))</f>
        <v/>
      </c>
    </row>
    <row r="14" ht="22" customHeight="1" s="67">
      <c r="B14" s="127" t="inlineStr">
        <is>
          <t>KEY RISK INDICATORS (KRIs) - EXCEEDING THRESHOLD = ELEVATED RISK</t>
        </is>
      </c>
    </row>
    <row r="15" ht="22" customHeight="1" s="67">
      <c r="B15" s="21" t="inlineStr">
        <is>
          <t>KRI Name</t>
        </is>
      </c>
      <c r="C15" s="21" t="inlineStr">
        <is>
          <t>Alert Threshold</t>
        </is>
      </c>
      <c r="D15" s="21" t="inlineStr">
        <is>
          <t>Jan</t>
        </is>
      </c>
      <c r="E15" s="21" t="inlineStr">
        <is>
          <t>Feb</t>
        </is>
      </c>
      <c r="F15" s="21" t="inlineStr">
        <is>
          <t>Mar</t>
        </is>
      </c>
      <c r="G15" s="21" t="inlineStr">
        <is>
          <t>Apr</t>
        </is>
      </c>
      <c r="H15" s="21" t="inlineStr">
        <is>
          <t>May</t>
        </is>
      </c>
      <c r="I15" s="21" t="inlineStr">
        <is>
          <t>Jun</t>
        </is>
      </c>
      <c r="J15" s="21" t="inlineStr">
        <is>
          <t>Jul</t>
        </is>
      </c>
      <c r="K15" s="21" t="inlineStr">
        <is>
          <t>Aug</t>
        </is>
      </c>
      <c r="L15" s="21" t="inlineStr">
        <is>
          <t>Current</t>
        </is>
      </c>
      <c r="M15" s="21" t="inlineStr">
        <is>
          <t>RAG Status</t>
        </is>
      </c>
    </row>
    <row r="16" ht="22" customHeight="1" s="67">
      <c r="B16" s="61" t="inlineStr">
        <is>
          <t>Critical Vulns Open &gt; 7 Days (count)</t>
        </is>
      </c>
      <c r="C16" s="65" t="n">
        <v>5</v>
      </c>
      <c r="D16" s="30" t="n">
        <v>8</v>
      </c>
      <c r="E16" s="30" t="n">
        <v>7</v>
      </c>
      <c r="F16" s="30" t="n">
        <v>12</v>
      </c>
      <c r="G16" s="30" t="n">
        <v>6</v>
      </c>
      <c r="H16" s="30" t="n">
        <v>4</v>
      </c>
      <c r="I16" s="30" t="n">
        <v>3</v>
      </c>
      <c r="J16" s="30" t="n">
        <v>23</v>
      </c>
      <c r="K16" s="30" t="n">
        <v>23</v>
      </c>
      <c r="M16" s="63">
        <f>IF(L16&lt;=C16,"GREEN",IF(L16&lt;=C16*2,"AMBER","RED"))</f>
        <v/>
      </c>
    </row>
    <row r="17" ht="22" customHeight="1" s="67">
      <c r="B17" s="61" t="inlineStr">
        <is>
          <t>Failed Login Attempts per Day (avg)</t>
        </is>
      </c>
      <c r="C17" s="65" t="n">
        <v>100</v>
      </c>
      <c r="D17" s="32" t="n">
        <v>45</v>
      </c>
      <c r="E17" s="32" t="n">
        <v>67</v>
      </c>
      <c r="F17" s="32" t="n">
        <v>123</v>
      </c>
      <c r="G17" s="32" t="n">
        <v>89</v>
      </c>
      <c r="H17" s="32" t="n">
        <v>76</v>
      </c>
      <c r="I17" s="32" t="n">
        <v>54</v>
      </c>
      <c r="J17" s="32" t="n">
        <v>42</v>
      </c>
      <c r="K17" s="32" t="n">
        <v>95</v>
      </c>
      <c r="M17" s="63">
        <f>IF(L17&lt;=C17,"GREEN",IF(L17&lt;=C17*2,"AMBER","RED"))</f>
        <v/>
      </c>
    </row>
    <row r="18" ht="22" customHeight="1" s="67">
      <c r="B18" s="61" t="inlineStr">
        <is>
          <t>Privileged Accounts Without MFA (count)</t>
        </is>
      </c>
      <c r="C18" s="65" t="n">
        <v>0</v>
      </c>
      <c r="D18" s="30" t="n">
        <v>3</v>
      </c>
      <c r="E18" s="30" t="n">
        <v>2</v>
      </c>
      <c r="F18" s="30" t="n">
        <v>1</v>
      </c>
      <c r="G18" s="30" t="n">
        <v>0</v>
      </c>
      <c r="H18" s="30" t="n">
        <v>1</v>
      </c>
      <c r="I18" s="30" t="n">
        <v>0</v>
      </c>
      <c r="J18" s="30" t="n">
        <v>2</v>
      </c>
      <c r="K18" s="30" t="n">
        <v>2</v>
      </c>
      <c r="M18" s="63">
        <f>IF(L18&lt;=C18,"GREEN",IF(L18&lt;=C18*2,"AMBER","RED"))</f>
        <v/>
      </c>
    </row>
    <row r="19" ht="22" customHeight="1" s="67">
      <c r="B19" s="61" t="inlineStr">
        <is>
          <t>Sev 1-2 Incidents per Month (count)</t>
        </is>
      </c>
      <c r="C19" s="65" t="n">
        <v>3</v>
      </c>
      <c r="D19" s="32" t="n">
        <v>2</v>
      </c>
      <c r="E19" s="32" t="n">
        <v>1</v>
      </c>
      <c r="F19" s="32" t="n">
        <v>4</v>
      </c>
      <c r="G19" s="32" t="n">
        <v>3</v>
      </c>
      <c r="H19" s="32" t="n">
        <v>2</v>
      </c>
      <c r="I19" s="32" t="n">
        <v>1</v>
      </c>
      <c r="J19" s="32" t="n">
        <v>4</v>
      </c>
      <c r="K19" s="32" t="n">
        <v>4</v>
      </c>
      <c r="M19" s="63">
        <f>IF(L19&lt;=C19,"GREEN",IF(L19&lt;=C19*2,"AMBER","RED"))</f>
        <v/>
      </c>
    </row>
    <row r="20" ht="22" customHeight="1" s="67">
      <c r="B20" s="61" t="inlineStr">
        <is>
          <t>DLP Policy Violations per Month (count)</t>
        </is>
      </c>
      <c r="C20" s="65" t="n">
        <v>10</v>
      </c>
      <c r="D20" s="30" t="n">
        <v>5</v>
      </c>
      <c r="E20" s="30" t="n">
        <v>8</v>
      </c>
      <c r="F20" s="30" t="n">
        <v>15</v>
      </c>
      <c r="G20" s="30" t="n">
        <v>12</v>
      </c>
      <c r="H20" s="30" t="n">
        <v>9</v>
      </c>
      <c r="I20" s="30" t="n">
        <v>6</v>
      </c>
      <c r="J20" s="30" t="n">
        <v>3</v>
      </c>
      <c r="K20" s="30" t="n">
        <v>8</v>
      </c>
      <c r="M20" s="63">
        <f>IF(L20&lt;=C20,"GREEN",IF(L20&lt;=C20*2,"AMBER","RED"))</f>
        <v/>
      </c>
    </row>
    <row r="21" ht="22" customHeight="1" s="67">
      <c r="B21" s="61" t="inlineStr">
        <is>
          <t>Third-Party Risk Reviews Overdue (count)</t>
        </is>
      </c>
      <c r="C21" s="65" t="n">
        <v>2</v>
      </c>
      <c r="D21" s="32" t="n">
        <v>0</v>
      </c>
      <c r="E21" s="32" t="n">
        <v>1</v>
      </c>
      <c r="F21" s="32" t="n">
        <v>3</v>
      </c>
      <c r="G21" s="32" t="n">
        <v>2</v>
      </c>
      <c r="H21" s="32" t="n">
        <v>1</v>
      </c>
      <c r="I21" s="32" t="n">
        <v>0</v>
      </c>
      <c r="J21" s="32" t="n">
        <v>4</v>
      </c>
      <c r="K21" s="32" t="n">
        <v>4</v>
      </c>
      <c r="M21" s="63">
        <f>IF(L21&lt;=C21,"GREEN",IF(L21&lt;=C21*2,"AMBER","RED"))</f>
        <v/>
      </c>
    </row>
    <row r="22" ht="22" customHeight="1" s="67">
      <c r="B22" s="61" t="inlineStr">
        <is>
          <t>Endpoints Without Active EDR (days)</t>
        </is>
      </c>
      <c r="C22" s="65" t="n">
        <v>0</v>
      </c>
      <c r="D22" s="30" t="n">
        <v>5</v>
      </c>
      <c r="E22" s="30" t="n">
        <v>3</v>
      </c>
      <c r="F22" s="30" t="n">
        <v>2</v>
      </c>
      <c r="G22" s="30" t="n">
        <v>1</v>
      </c>
      <c r="H22" s="30" t="n">
        <v>0</v>
      </c>
      <c r="I22" s="30" t="n">
        <v>0</v>
      </c>
      <c r="J22" s="30" t="n">
        <v>2</v>
      </c>
      <c r="K22" s="30" t="n">
        <v>2</v>
      </c>
      <c r="M22" s="63">
        <f>IF(L22&lt;=C22,"GREEN",IF(L22&lt;=C22*2,"AMBER","RED"))</f>
        <v/>
      </c>
    </row>
    <row r="23" ht="22" customHeight="1" s="67">
      <c r="B23" s="61" t="inlineStr">
        <is>
          <t>User Accounts Not Reviewed &gt; 90 days</t>
        </is>
      </c>
      <c r="C23" s="65" t="n">
        <v>0</v>
      </c>
      <c r="D23" s="32" t="n">
        <v>12</v>
      </c>
      <c r="E23" s="32" t="n">
        <v>8</v>
      </c>
      <c r="F23" s="32" t="n">
        <v>5</v>
      </c>
      <c r="G23" s="32" t="n">
        <v>3</v>
      </c>
      <c r="H23" s="32" t="n">
        <v>1</v>
      </c>
      <c r="I23" s="32" t="n">
        <v>0</v>
      </c>
      <c r="J23" s="32" t="n">
        <v>7</v>
      </c>
      <c r="K23" s="32" t="n">
        <v>7</v>
      </c>
      <c r="M23" s="63">
        <f>IF(L23&lt;=C23,"GREEN",IF(L23&lt;=C23*2,"AMBER","RED"))</f>
        <v/>
      </c>
    </row>
  </sheetData>
  <mergeCells count="4">
    <mergeCell ref="B2:L2"/>
    <mergeCell ref="B14:L14"/>
    <mergeCell ref="B1:L1"/>
    <mergeCell ref="B3:L3"/>
  </mergeCells>
  <conditionalFormatting sqref="D5:L13">
    <cfRule type="colorScale" priority="7">
      <colorScale>
        <cfvo type="percentile" val="0"/>
        <cfvo type="percentile" val="50"/>
        <cfvo type="percentile" val="100"/>
        <color rgb="FFF8696B"/>
        <color rgb="FFFFEB84"/>
        <color rgb="FF63BE7B"/>
      </colorScale>
    </cfRule>
  </conditionalFormatting>
  <conditionalFormatting sqref="M5:M13">
    <cfRule type="cellIs" priority="1" operator="equal" dxfId="2">
      <formula>"GREEN"</formula>
    </cfRule>
    <cfRule type="cellIs" priority="2" operator="equal" dxfId="1">
      <formula>"AMBER"</formula>
    </cfRule>
    <cfRule type="cellIs" priority="3" operator="equal" dxfId="0">
      <formula>"RED"</formula>
    </cfRule>
  </conditionalFormatting>
  <conditionalFormatting sqref="M16:M25">
    <cfRule type="cellIs" priority="4" operator="equal" dxfId="2">
      <formula>"GREEN"</formula>
    </cfRule>
    <cfRule type="cellIs" priority="5" operator="equal" dxfId="1">
      <formula>"AMBER"</formula>
    </cfRule>
    <cfRule type="cellIs" priority="6" operator="equal" dxfId="0">
      <formula>"RED"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2026-10-15T03:18:19Z</dcterms:created>
  <dcterms:modified xsi:type="dcterms:W3CDTF">2026-10-18T14:35:30Z</dcterms:modified>
  <cp:lastModifiedBy>Anton Setiawan</cp:lastModifiedBy>
</cp:coreProperties>
</file>