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CX Service Dash" sheetId="2" state="visible" r:id="rId2"/>
    <sheet name="Omni-Channel Ingestion" sheetId="3" state="visible" r:id="rId3"/>
    <sheet name="First Contact Resolution FCR" sheetId="4" state="visible" r:id="rId4"/>
    <sheet name="AI Chatbot Deflection Rate" sheetId="5" state="visible" r:id="rId5"/>
    <sheet name="Agent Capacity &amp; Occupancy" sheetId="6" state="visible" r:id="rId6"/>
    <sheet name="VIP Executive Support Desk" sheetId="7" state="visible" r:id="rId7"/>
    <sheet name="Customer Sentiment Analysis" sheetId="8" state="visible" r:id="rId8"/>
    <sheet name="Call Quality Assurance QA" sheetId="9" state="visible" r:id="rId9"/>
    <sheet name="Customer Journey Friction" sheetId="10" state="visible" r:id="rId10"/>
    <sheet name="Knowledge Base Health" sheetId="11" state="visible" r:id="rId11"/>
    <sheet name="Escalation &amp; SLA Breach Log" sheetId="12" state="visible" r:id="rId12"/>
    <sheet name="Customer Callback Follow-up" sheetId="13" state="visible" r:id="rId13"/>
    <sheet name="Strategic CX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2">
    <numFmt numFmtId="164" formatCode="0.00 &quot;★&quot;"/>
    <numFmt numFmtId="165" formatCode="0.0%"/>
    <numFmt numFmtId="166" formatCode="0.0 &quot;Secs&quot;"/>
    <numFmt numFmtId="167" formatCode="0.0"/>
    <numFmt numFmtId="168" formatCode="#,##0.0"/>
    <numFmt numFmtId="169" formatCode="#,##0 &quot;Agents&quot;"/>
    <numFmt numFmtId="170" formatCode="#,##0 &quot;Hrs&quot;"/>
    <numFmt numFmtId="171" formatCode="0 &quot;Tickets&quot;"/>
    <numFmt numFmtId="172" formatCode="0.0 &quot;Mins&quot;"/>
    <numFmt numFmtId="173" formatCode="0.0 &quot;★&quot;"/>
    <numFmt numFmtId="174" formatCode="0 &quot;Alerts&quot;"/>
    <numFmt numFmtId="175" formatCode="0 &quot;Sessions&quot;"/>
    <numFmt numFmtId="176" formatCode="0.0 &quot;pts&quot;"/>
    <numFmt numFmtId="177" formatCode="0 &quot;Agents&quot;"/>
    <numFmt numFmtId="178" formatCode="0 &quot;Bottlenecks&quot;"/>
    <numFmt numFmtId="179" formatCode="$#,##0"/>
    <numFmt numFmtId="180" formatCode="0 &quot;Articles&quot;"/>
    <numFmt numFmtId="181" formatCode="0 &quot;Breaches&quot;"/>
    <numFmt numFmtId="182" formatCode="0.0 &quot;Hrs&quot;"/>
    <numFmt numFmtId="183" formatCode="0 &quot;Callbacks&quot;"/>
    <numFmt numFmtId="184" formatCode="0&quot;%&quot;"/>
    <numFmt numFmtId="185" formatCode="0.0&quot;%&quot;"/>
  </numFmts>
  <fonts count="2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00000"/>
      <sz val="9"/>
    </font>
    <font>
      <name val="Calibri"/>
      <b val="1"/>
      <color rgb="000284C7"/>
      <sz val="8"/>
    </font>
    <font>
      <name val="Calibri"/>
      <b val="1"/>
      <color rgb="000F172A"/>
      <sz val="16"/>
    </font>
    <font>
      <name val="Calibri"/>
      <b val="1"/>
      <color rgb="0010B981"/>
      <sz val="8"/>
    </font>
    <font>
      <name val="Calibri"/>
      <b val="1"/>
      <color rgb="0006B6D4"/>
      <sz val="8"/>
    </font>
    <font>
      <name val="Calibri"/>
      <b val="1"/>
      <color rgb="00F97316"/>
      <sz val="8"/>
    </font>
    <font>
      <name val="Calibri"/>
      <b val="1"/>
      <color rgb="00334155"/>
      <sz val="8"/>
    </font>
    <font>
      <name val="Calibri"/>
      <b val="1"/>
      <color rgb="00FFFFFF"/>
      <sz val="8"/>
    </font>
    <font>
      <name val="Calibri"/>
      <color rgb="00000000"/>
      <sz val="8"/>
    </font>
    <font>
      <name val="Calibri"/>
      <b val="1"/>
      <color rgb="00FFFFFF"/>
      <sz val="11"/>
    </font>
    <font>
      <name val="Calibri"/>
      <b val="1"/>
      <color rgb="00166534"/>
      <sz val="9"/>
    </font>
    <font>
      <name val="Calibri"/>
      <b val="1"/>
      <color rgb="0092400E"/>
      <sz val="9"/>
    </font>
    <font>
      <name val="Calibri"/>
      <b val="1"/>
      <color rgb="00FFFFFF"/>
      <sz val="12"/>
    </font>
    <font>
      <name val="Calibri"/>
      <b val="1"/>
      <color rgb="000F172A"/>
      <sz val="12"/>
    </font>
    <font>
      <name val="Calibri"/>
      <b val="1"/>
      <color rgb="00991B1B"/>
      <sz val="9"/>
    </font>
    <font>
      <name val="Calibri"/>
      <b val="1"/>
      <color rgb="000F172A"/>
      <sz val="14"/>
    </font>
    <font>
      <name val="Calibri"/>
      <b val="1"/>
      <color rgb="0010B981"/>
      <sz val="11"/>
    </font>
    <font>
      <name val="Calibri"/>
      <b val="1"/>
      <color rgb="000F172A"/>
      <sz val="11"/>
    </font>
    <font>
      <name val="Calibri"/>
      <b val="1"/>
      <color rgb="000F172A"/>
      <sz val="10"/>
    </font>
    <font>
      <name val="Calibri"/>
      <b val="1"/>
      <color rgb="00000000"/>
      <sz val="10"/>
    </font>
    <font>
      <name val="Calibri"/>
      <b val="1"/>
      <color rgb="000284C7"/>
      <sz val="11"/>
    </font>
    <font>
      <name val="Calibri"/>
      <i val="1"/>
      <color rgb="00000000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0F9FF"/>
        <bgColor rgb="00F0F9FF"/>
      </patternFill>
    </fill>
    <fill>
      <patternFill patternType="solid">
        <fgColor rgb="00ECFDF5"/>
        <bgColor rgb="00ECFDF5"/>
      </patternFill>
    </fill>
    <fill>
      <patternFill patternType="solid">
        <fgColor rgb="00FFF7ED"/>
        <bgColor rgb="00FFF7ED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40">
    <border>
      <left/>
      <right/>
      <top/>
      <bottom/>
      <diagonal/>
    </border>
    <border>
      <left style="thin">
        <color rgb="000369A1"/>
      </left>
      <right style="thin">
        <color rgb="000369A1"/>
      </right>
      <top style="thin">
        <color rgb="000369A1"/>
      </top>
      <bottom style="thin">
        <color rgb="000369A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284C7"/>
      </top>
      <bottom style="thin">
        <color rgb="00CBD5E1"/>
      </bottom>
    </border>
    <border>
      <left/>
      <right/>
      <top style="medium">
        <color rgb="000284C7"/>
      </top>
      <bottom/>
      <diagonal/>
    </border>
    <border>
      <left/>
      <right style="thin">
        <color rgb="00CBD5E1"/>
      </right>
      <top style="medium">
        <color rgb="000284C7"/>
      </top>
      <bottom/>
      <diagonal/>
    </border>
    <border>
      <left/>
      <right/>
      <top style="medium">
        <color rgb="000284C7"/>
      </top>
      <bottom style="thin">
        <color rgb="00CBD5E1"/>
      </bottom>
      <diagonal/>
    </border>
    <border>
      <left/>
      <right style="thin">
        <color rgb="00CBD5E1"/>
      </right>
      <top style="medium">
        <color rgb="000284C7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06B6D4"/>
      </top>
      <bottom style="thin">
        <color rgb="00CBD5E1"/>
      </bottom>
    </border>
    <border>
      <left/>
      <right/>
      <top style="medium">
        <color rgb="0006B6D4"/>
      </top>
      <bottom/>
      <diagonal/>
    </border>
    <border>
      <left/>
      <right style="thin">
        <color rgb="00CBD5E1"/>
      </right>
      <top style="medium">
        <color rgb="0006B6D4"/>
      </top>
      <bottom/>
      <diagonal/>
    </border>
    <border>
      <left/>
      <right/>
      <top style="medium">
        <color rgb="0006B6D4"/>
      </top>
      <bottom style="thin">
        <color rgb="00CBD5E1"/>
      </bottom>
      <diagonal/>
    </border>
    <border>
      <left/>
      <right style="thin">
        <color rgb="00CBD5E1"/>
      </right>
      <top style="medium">
        <color rgb="0006B6D4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97316"/>
      </top>
      <bottom style="thin">
        <color rgb="00CBD5E1"/>
      </bottom>
    </border>
    <border>
      <left/>
      <right/>
      <top style="medium">
        <color rgb="00F97316"/>
      </top>
      <bottom/>
      <diagonal/>
    </border>
    <border>
      <left/>
      <right style="thin">
        <color rgb="00CBD5E1"/>
      </right>
      <top style="medium">
        <color rgb="00F97316"/>
      </top>
      <bottom/>
      <diagonal/>
    </border>
    <border>
      <left/>
      <right/>
      <top style="medium">
        <color rgb="00F97316"/>
      </top>
      <bottom style="thin">
        <color rgb="00CBD5E1"/>
      </bottom>
      <diagonal/>
    </border>
    <border>
      <left/>
      <right style="thin">
        <color rgb="00CBD5E1"/>
      </right>
      <top style="medium">
        <color rgb="00F9731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334155"/>
      </top>
      <bottom style="thin">
        <color rgb="00CBD5E1"/>
      </bottom>
    </border>
    <border>
      <left/>
      <right/>
      <top style="medium">
        <color rgb="00334155"/>
      </top>
      <bottom/>
      <diagonal/>
    </border>
    <border>
      <left/>
      <right style="thin">
        <color rgb="00CBD5E1"/>
      </right>
      <top style="medium">
        <color rgb="00334155"/>
      </top>
      <bottom/>
      <diagonal/>
    </border>
    <border>
      <left/>
      <right/>
      <top style="medium">
        <color rgb="00334155"/>
      </top>
      <bottom style="thin">
        <color rgb="00CBD5E1"/>
      </bottom>
      <diagonal/>
    </border>
    <border>
      <left/>
      <right style="thin">
        <color rgb="00CBD5E1"/>
      </right>
      <top style="medium">
        <color rgb="00334155"/>
      </top>
      <bottom style="thin">
        <color rgb="00CBD5E1"/>
      </bottom>
      <diagonal/>
    </border>
    <border>
      <top style="medium">
        <color rgb="000F172A"/>
      </top>
      <bottom style="double">
        <color rgb="000F172A"/>
      </bottom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0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8" fillId="7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9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0" fillId="8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7" fillId="6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5" fontId="7" fillId="7" borderId="3" applyAlignment="1" pivotButton="0" quotePrefix="0" xfId="0">
      <alignment horizontal="center" vertical="center"/>
    </xf>
    <xf numFmtId="165" fontId="7" fillId="6" borderId="3" applyAlignment="1" pivotButton="0" quotePrefix="0" xfId="0">
      <alignment horizontal="center" vertical="center"/>
    </xf>
    <xf numFmtId="166" fontId="7" fillId="8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5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65" fontId="7" fillId="5" borderId="3" applyAlignment="1" pivotButton="0" quotePrefix="0" xfId="0">
      <alignment horizontal="center" vertical="center"/>
    </xf>
    <xf numFmtId="0" fontId="12" fillId="3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left" vertical="center"/>
    </xf>
    <xf numFmtId="3" fontId="13" fillId="0" borderId="2" applyAlignment="1" pivotButton="0" quotePrefix="0" xfId="0">
      <alignment horizontal="right" vertical="center"/>
    </xf>
    <xf numFmtId="167" fontId="13" fillId="0" borderId="2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right" vertical="center"/>
    </xf>
    <xf numFmtId="0" fontId="14" fillId="2" borderId="0" applyAlignment="1" pivotButton="0" quotePrefix="0" xfId="0">
      <alignment horizontal="left" vertical="center" indent="1"/>
    </xf>
    <xf numFmtId="0" fontId="15" fillId="9" borderId="2" applyAlignment="1" pivotButton="0" quotePrefix="0" xfId="0">
      <alignment horizontal="center" vertical="center"/>
    </xf>
    <xf numFmtId="0" fontId="16" fillId="10" borderId="2" applyAlignment="1" pivotButton="0" quotePrefix="0" xfId="0">
      <alignment horizontal="center" vertical="center"/>
    </xf>
    <xf numFmtId="0" fontId="17" fillId="2" borderId="0" applyAlignment="1" pivotButton="0" quotePrefix="0" xfId="0">
      <alignment horizontal="left" vertical="center" indent="1"/>
    </xf>
    <xf numFmtId="0" fontId="6" fillId="6" borderId="3" applyAlignment="1" pivotButton="0" quotePrefix="0" xfId="0">
      <alignment horizontal="center" vertical="center"/>
    </xf>
    <xf numFmtId="0" fontId="0" fillId="0" borderId="3" pivotButton="0" quotePrefix="0" xfId="0"/>
    <xf numFmtId="3" fontId="18" fillId="5" borderId="3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4" fontId="18" fillId="5" borderId="3" applyAlignment="1" pivotButton="0" quotePrefix="0" xfId="0">
      <alignment horizontal="center" vertical="center"/>
    </xf>
    <xf numFmtId="10" fontId="18" fillId="5" borderId="3" applyAlignment="1" pivotButton="0" quotePrefix="0" xfId="0">
      <alignment horizontal="center" vertical="center"/>
    </xf>
    <xf numFmtId="3" fontId="4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8" fontId="4" fillId="4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165" fontId="4" fillId="5" borderId="2" applyAlignment="1" pivotButton="0" quotePrefix="0" xfId="0">
      <alignment horizontal="right" vertical="center"/>
    </xf>
    <xf numFmtId="168" fontId="4" fillId="5" borderId="2" applyAlignment="1" pivotButton="0" quotePrefix="0" xfId="0">
      <alignment horizontal="right" vertical="center"/>
    </xf>
    <xf numFmtId="165" fontId="18" fillId="5" borderId="3" applyAlignment="1" pivotButton="0" quotePrefix="0" xfId="0">
      <alignment horizontal="center" vertical="center"/>
    </xf>
    <xf numFmtId="169" fontId="18" fillId="5" borderId="3" applyAlignment="1" pivotButton="0" quotePrefix="0" xfId="0">
      <alignment horizontal="center" vertical="center"/>
    </xf>
    <xf numFmtId="170" fontId="18" fillId="5" borderId="3" applyAlignment="1" pivotButton="0" quotePrefix="0" xfId="0">
      <alignment horizontal="center" vertical="center"/>
    </xf>
    <xf numFmtId="171" fontId="18" fillId="5" borderId="3" applyAlignment="1" pivotButton="0" quotePrefix="0" xfId="0">
      <alignment horizontal="center" vertical="center"/>
    </xf>
    <xf numFmtId="172" fontId="18" fillId="5" borderId="3" applyAlignment="1" pivotButton="0" quotePrefix="0" xfId="0">
      <alignment horizontal="center" vertical="center"/>
    </xf>
    <xf numFmtId="173" fontId="18" fillId="5" borderId="3" applyAlignment="1" pivotButton="0" quotePrefix="0" xfId="0">
      <alignment horizontal="center" vertical="center"/>
    </xf>
    <xf numFmtId="174" fontId="18" fillId="5" borderId="3" applyAlignment="1" pivotButton="0" quotePrefix="0" xfId="0">
      <alignment horizontal="center" vertical="center"/>
    </xf>
    <xf numFmtId="0" fontId="19" fillId="11" borderId="2" applyAlignment="1" pivotButton="0" quotePrefix="0" xfId="0">
      <alignment horizontal="center" vertical="center"/>
    </xf>
    <xf numFmtId="175" fontId="18" fillId="5" borderId="3" applyAlignment="1" pivotButton="0" quotePrefix="0" xfId="0">
      <alignment horizontal="center" vertical="center"/>
    </xf>
    <xf numFmtId="176" fontId="18" fillId="5" borderId="3" applyAlignment="1" pivotButton="0" quotePrefix="0" xfId="0">
      <alignment horizontal="center" vertical="center"/>
    </xf>
    <xf numFmtId="177" fontId="18" fillId="5" borderId="3" applyAlignment="1" pivotButton="0" quotePrefix="0" xfId="0">
      <alignment horizontal="center" vertical="center"/>
    </xf>
    <xf numFmtId="178" fontId="18" fillId="5" borderId="3" applyAlignment="1" pivotButton="0" quotePrefix="0" xfId="0">
      <alignment horizontal="center" vertical="center"/>
    </xf>
    <xf numFmtId="179" fontId="18" fillId="5" borderId="3" applyAlignment="1" pivotButton="0" quotePrefix="0" xfId="0">
      <alignment horizontal="center" vertical="center"/>
    </xf>
    <xf numFmtId="180" fontId="18" fillId="5" borderId="3" applyAlignment="1" pivotButton="0" quotePrefix="0" xfId="0">
      <alignment horizontal="center" vertical="center"/>
    </xf>
    <xf numFmtId="181" fontId="18" fillId="5" borderId="3" applyAlignment="1" pivotButton="0" quotePrefix="0" xfId="0">
      <alignment horizontal="center" vertical="center"/>
    </xf>
    <xf numFmtId="182" fontId="18" fillId="5" borderId="3" applyAlignment="1" pivotButton="0" quotePrefix="0" xfId="0">
      <alignment horizontal="center" vertical="center"/>
    </xf>
    <xf numFmtId="183" fontId="18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165" fontId="20" fillId="7" borderId="0" applyAlignment="1" pivotButton="0" quotePrefix="0" xfId="0">
      <alignment horizontal="center" vertical="center"/>
    </xf>
    <xf numFmtId="0" fontId="21" fillId="5" borderId="0" applyAlignment="1" pivotButton="0" quotePrefix="0" xfId="0">
      <alignment horizontal="center" vertical="center"/>
    </xf>
    <xf numFmtId="0" fontId="22" fillId="5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184" fontId="4" fillId="4" borderId="2" applyAlignment="1" pivotButton="0" quotePrefix="0" xfId="0">
      <alignment horizontal="right" vertical="center"/>
    </xf>
    <xf numFmtId="1" fontId="4" fillId="4" borderId="2" applyAlignment="1" pivotButton="0" quotePrefix="0" xfId="0">
      <alignment horizontal="right" vertical="center"/>
    </xf>
    <xf numFmtId="167" fontId="4" fillId="4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center" vertical="center"/>
    </xf>
    <xf numFmtId="184" fontId="4" fillId="5" borderId="2" applyAlignment="1" pivotButton="0" quotePrefix="0" xfId="0">
      <alignment horizontal="right" vertical="center"/>
    </xf>
    <xf numFmtId="1" fontId="4" fillId="5" borderId="2" applyAlignment="1" pivotButton="0" quotePrefix="0" xfId="0">
      <alignment horizontal="right" vertical="center"/>
    </xf>
    <xf numFmtId="167" fontId="4" fillId="5" borderId="2" applyAlignment="1" pivotButton="0" quotePrefix="0" xfId="0">
      <alignment horizontal="right" vertical="center"/>
    </xf>
    <xf numFmtId="0" fontId="0" fillId="5" borderId="36" pivotButton="0" quotePrefix="0" xfId="0"/>
    <xf numFmtId="0" fontId="23" fillId="5" borderId="36" pivotButton="0" quotePrefix="0" xfId="0"/>
    <xf numFmtId="184" fontId="24" fillId="5" borderId="36" pivotButton="0" quotePrefix="0" xfId="0"/>
    <xf numFmtId="167" fontId="25" fillId="5" borderId="36" applyAlignment="1" pivotButton="0" quotePrefix="0" xfId="0">
      <alignment horizontal="right"/>
    </xf>
    <xf numFmtId="0" fontId="15" fillId="5" borderId="36" applyAlignment="1" pivotButton="0" quotePrefix="0" xfId="0">
      <alignment horizontal="center" vertical="center"/>
    </xf>
    <xf numFmtId="0" fontId="26" fillId="5" borderId="36" pivotButton="0" quotePrefix="0" xfId="0"/>
    <xf numFmtId="0" fontId="27" fillId="0" borderId="0" pivotButton="0" quotePrefix="0" xfId="0"/>
    <xf numFmtId="0" fontId="3" fillId="12" borderId="39" applyAlignment="1" pivotButton="0" quotePrefix="0" xfId="0">
      <alignment horizontal="center" vertical="center"/>
    </xf>
    <xf numFmtId="0" fontId="28" fillId="13" borderId="39" applyAlignment="1" pivotButton="0" quotePrefix="0" xfId="0">
      <alignment horizontal="center" vertical="center"/>
    </xf>
    <xf numFmtId="185" fontId="3" fillId="13" borderId="39" applyAlignment="1" pivotButton="0" quotePrefix="0" xfId="0">
      <alignment horizontal="right" vertical="center"/>
    </xf>
    <xf numFmtId="0" fontId="28" fillId="13" borderId="39" applyAlignment="1" pivotButton="0" quotePrefix="0" xfId="0">
      <alignment horizontal="left" vertical="center"/>
    </xf>
    <xf numFmtId="167" fontId="3" fillId="13" borderId="39" applyAlignment="1" pivotButton="0" quotePrefix="0" xfId="0">
      <alignment horizontal="right" vertical="center"/>
    </xf>
    <xf numFmtId="0" fontId="0" fillId="0" borderId="37" pivotButton="0" quotePrefix="0" xfId="0"/>
    <xf numFmtId="0" fontId="0" fillId="0" borderId="38" pivotButton="0" quotePrefix="0" xfId="0"/>
    <xf numFmtId="3" fontId="3" fillId="13" borderId="39" applyAlignment="1" pivotButton="0" quotePrefix="0" xfId="0">
      <alignment horizontal="right" vertical="center"/>
    </xf>
    <xf numFmtId="168" fontId="3" fillId="13" borderId="39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Inbound Interaction Volume by Service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CX Service Dash'!C14</f>
            </strRef>
          </tx>
          <spPr>
            <a:ln>
              <a:prstDash val="solid"/>
            </a:ln>
          </spPr>
          <cat>
            <numRef>
              <f>'Executive CX Service Dash'!$B$15:$B$20</f>
            </numRef>
          </cat>
          <val>
            <numRef>
              <f>'Executive CX Service Dash'!$C$15:$C$20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Service 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Daily Interactions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Customer Interaction Sentiment Distribution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'Executive CX Service Dash'!$B$24:$B$27</f>
            </numRef>
          </cat>
          <val>
            <numRef>
              <f>'Executive CX Service Dash'!$C$23:$C$27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First Contact Resolution &amp; CSAT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CX Service Dash'!C49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CX Service Dash'!$B$50:$B$55</f>
            </numRef>
          </cat>
          <val>
            <numRef>
              <f>'Executive CX Service Dash'!$C$50:$C$55</f>
            </numRef>
          </val>
        </ser>
        <ser>
          <idx val="1"/>
          <order val="1"/>
          <tx>
            <strRef>
              <f>'Executive CX Service Dash'!D49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CX Service Dash'!$B$50:$B$55</f>
            </numRef>
          </cat>
          <val>
            <numRef>
              <f>'Executive CX Service Dash'!$D$50:$D$55</f>
            </numRef>
          </val>
        </ser>
        <ser>
          <idx val="2"/>
          <order val="2"/>
          <tx>
            <strRef>
              <f>'Executive CX Service Dash'!E49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CX Service Dash'!$B$50:$B$55</f>
            </numRef>
          </cat>
          <val>
            <numRef>
              <f>'Executive CX Service Dash'!$E$50:$E$55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Omnichannel CX &amp; Service Desk Excellence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CX Service Dash'!H49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CX Service Dash'!$G$50:$G$55</f>
            </numRef>
          </cat>
          <val>
            <numRef>
              <f>'Executive CX Service Dash'!$H$50:$H$55</f>
            </numRef>
          </val>
        </ser>
        <ser>
          <idx val="1"/>
          <order val="1"/>
          <tx>
            <strRef>
              <f>'Executive CX Service Dash'!I49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CX Service Dash'!$G$50:$G$55</f>
            </numRef>
          </cat>
          <val>
            <numRef>
              <f>'Executive CX Service Dash'!$I$50:$I$55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Service Ticket Volume Deflection Waterfall (k Tickets)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CX Service Dash'!C73</f>
            </strRef>
          </tx>
          <spPr>
            <a:ln>
              <a:prstDash val="solid"/>
            </a:ln>
          </spPr>
          <cat>
            <numRef>
              <f>'Executive CX Service Dash'!$B$74:$B$79</f>
            </numRef>
          </cat>
          <val>
            <numRef>
              <f>'Executive CX Service Dash'!$C$74:$C$79</f>
            </numRef>
          </val>
        </ser>
        <ser>
          <idx val="1"/>
          <order val="1"/>
          <tx>
            <strRef>
              <f>'Executive CX Service Dash'!D73</f>
            </strRef>
          </tx>
          <spPr>
            <a:ln>
              <a:prstDash val="solid"/>
            </a:ln>
          </spPr>
          <cat>
            <numRef>
              <f>'Executive CX Service Dash'!$B$74:$B$79</f>
            </numRef>
          </cat>
          <val>
            <numRef>
              <f>'Executive CX Service Dash'!$D$74:$D$79</f>
            </numRef>
          </val>
        </ser>
        <ser>
          <idx val="2"/>
          <order val="2"/>
          <tx>
            <strRef>
              <f>'Executive CX Service Dash'!E73</f>
            </strRef>
          </tx>
          <spPr>
            <a:ln>
              <a:prstDash val="solid"/>
            </a:ln>
          </spPr>
          <cat>
            <numRef>
              <f>'Executive CX Service Dash'!$B$74:$B$79</f>
            </numRef>
          </cat>
          <val>
            <numRef>
              <f>'Executive CX Service Dash'!$E$74:$E$79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Service Desk Call Volume vs Agent Utilization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CX Service Dash'!H73</f>
            </strRef>
          </tx>
          <spPr>
            <a:ln>
              <a:prstDash val="solid"/>
            </a:ln>
          </spPr>
          <cat>
            <numRef>
              <f>'Executive CX Service Dash'!$G$74:$G$79</f>
            </numRef>
          </cat>
          <val>
            <numRef>
              <f>'Executive CX Service Dash'!$H$74:$H$79</f>
            </numRef>
          </val>
        </ser>
        <ser>
          <idx val="1"/>
          <order val="1"/>
          <tx>
            <strRef>
              <f>'Executive CX Service Dash'!I73</f>
            </strRef>
          </tx>
          <spPr>
            <a:ln>
              <a:prstDash val="solid"/>
            </a:ln>
          </spPr>
          <cat>
            <numRef>
              <f>'Executive CX Service Dash'!$G$74:$G$79</f>
            </numRef>
          </cat>
          <val>
            <numRef>
              <f>'Executive CX Service Dash'!$I$74:$I$79</f>
            </numRef>
          </val>
        </ser>
        <ser>
          <idx val="2"/>
          <order val="2"/>
          <tx>
            <strRef>
              <f>'Executive CX Service Dash'!J73</f>
            </strRef>
          </tx>
          <spPr>
            <a:ln>
              <a:prstDash val="solid"/>
            </a:ln>
          </spPr>
          <cat>
            <numRef>
              <f>'Executive CX Service Dash'!$G$74:$G$79</f>
            </numRef>
          </cat>
          <val>
            <numRef>
              <f>'Executive CX Service Dash'!$J$74:$J$79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6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13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6" customWidth="1" min="4" max="4"/>
    <col width="30" customWidth="1" min="5" max="5"/>
  </cols>
  <sheetData>
    <row r="1" ht="35" customHeight="1">
      <c r="A1" s="1" t="inlineStr">
        <is>
          <t>🎧 CUSTOMER EXPERIENCE (CX) &amp; OMNI-CHANNEL SERVICE DESK MASTER DASHBOARD</t>
        </is>
      </c>
    </row>
    <row r="2">
      <c r="A2" s="2" t="inlineStr">
        <is>
          <t>Enterprise-grade Omni-Channel Contact Center, IT Service Desk, AI Deflection, FCR, and HDI Customer Care Standards.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CX Service Dash</t>
        </is>
      </c>
      <c r="C5" s="6" t="inlineStr">
        <is>
          <t>Executive Service Command</t>
        </is>
      </c>
      <c r="D5" s="6" t="inlineStr">
        <is>
          <t>CSAT Rating (1-5), First Contact Resolution %, AI Bot Deflection %, Speed to Answer</t>
        </is>
      </c>
      <c r="E5" s="4" t="inlineStr">
        <is>
          <t>100% Dynamic Formula Driven</t>
        </is>
      </c>
    </row>
    <row r="6" ht="20" customHeight="1">
      <c r="A6" s="7" t="n">
        <v>2</v>
      </c>
      <c r="B6" s="8" t="inlineStr">
        <is>
          <t>Omni-Channel Ingestion</t>
        </is>
      </c>
      <c r="C6" s="9" t="inlineStr">
        <is>
          <t>Unified Channel Telephony</t>
        </is>
      </c>
      <c r="D6" s="9" t="inlineStr">
        <is>
          <t>WhatsApp, Web Portal, Voice IVR, Mobile App, Daily Volumes, Abandonment %</t>
        </is>
      </c>
      <c r="E6" s="7" t="inlineStr">
        <is>
          <t>Volume &amp; Abandonment Ratios</t>
        </is>
      </c>
    </row>
    <row r="7" ht="20" customHeight="1">
      <c r="A7" s="4" t="n">
        <v>3</v>
      </c>
      <c r="B7" s="5" t="inlineStr">
        <is>
          <t>First Contact Resolution FCR</t>
        </is>
      </c>
      <c r="C7" s="6" t="inlineStr">
        <is>
          <t>Single-Contact Resolution</t>
        </is>
      </c>
      <c r="D7" s="6" t="inlineStr">
        <is>
          <t>FCR % by Issue Type, Repeat Calls in 48h, First Contact SLA Compliance</t>
        </is>
      </c>
      <c r="E7" s="4" t="inlineStr">
        <is>
          <t>FCR Compliance Logic</t>
        </is>
      </c>
    </row>
    <row r="8" ht="20" customHeight="1">
      <c r="A8" s="7" t="n">
        <v>4</v>
      </c>
      <c r="B8" s="8" t="inlineStr">
        <is>
          <t>AI Chatbot Deflection Rate</t>
        </is>
      </c>
      <c r="C8" s="9" t="inlineStr">
        <is>
          <t>Conversational AI Automation</t>
        </is>
      </c>
      <c r="D8" s="9" t="inlineStr">
        <is>
          <t>Deflection %, Intent Confidence, Human Hand-off %, Thumbs Up User Rating</t>
        </is>
      </c>
      <c r="E8" s="7" t="inlineStr">
        <is>
          <t>Bot Deflection Ratios</t>
        </is>
      </c>
    </row>
    <row r="9" ht="20" customHeight="1">
      <c r="A9" s="4" t="n">
        <v>5</v>
      </c>
      <c r="B9" s="5" t="inlineStr">
        <is>
          <t>Agent Capacity &amp; Occupancy</t>
        </is>
      </c>
      <c r="C9" s="6" t="inlineStr">
        <is>
          <t>Workforce Management (WFM)</t>
        </is>
      </c>
      <c r="D9" s="6" t="inlineStr">
        <is>
          <t>Handle Hours, Idle Time, ACW Wrap-up, Agent Occupancy %, Schedule Adherence</t>
        </is>
      </c>
      <c r="E9" s="4" t="inlineStr">
        <is>
          <t>Occupancy &amp; Utilization Math</t>
        </is>
      </c>
    </row>
    <row r="10" ht="20" customHeight="1">
      <c r="A10" s="7" t="n">
        <v>6</v>
      </c>
      <c r="B10" s="8" t="inlineStr">
        <is>
          <t>VIP Executive Support Desk</t>
        </is>
      </c>
      <c r="C10" s="9" t="inlineStr">
        <is>
          <t>White-Glove Support Concierge</t>
        </is>
      </c>
      <c r="D10" s="9" t="inlineStr">
        <is>
          <t>VIP Board &amp; C-Level Requests, 15-Minute Response SLA, Satisfaction Scoring</t>
        </is>
      </c>
      <c r="E10" s="7" t="inlineStr">
        <is>
          <t>VIP SLA Compliance %</t>
        </is>
      </c>
    </row>
    <row r="11" ht="20" customHeight="1">
      <c r="A11" s="4" t="n">
        <v>7</v>
      </c>
      <c r="B11" s="5" t="inlineStr">
        <is>
          <t>Customer Sentiment Analysis</t>
        </is>
      </c>
      <c r="C11" s="6" t="inlineStr">
        <is>
          <t>NLP Voice &amp; Chat Sentiment</t>
        </is>
      </c>
      <c r="D11" s="6" t="inlineStr">
        <is>
          <t>Positive, Neutral, Negative Sentiment, Net Sentiment Score (NSS), Frustration Points</t>
        </is>
      </c>
      <c r="E11" s="4" t="inlineStr">
        <is>
          <t>Net Sentiment Calculation</t>
        </is>
      </c>
    </row>
    <row r="12" ht="20" customHeight="1">
      <c r="A12" s="7" t="n">
        <v>8</v>
      </c>
      <c r="B12" s="8" t="inlineStr">
        <is>
          <t>Call Quality Assurance QA</t>
        </is>
      </c>
      <c r="C12" s="9" t="inlineStr">
        <is>
          <t>Voice &amp; Chat Coaching Audit</t>
        </is>
      </c>
      <c r="D12" s="9" t="inlineStr">
        <is>
          <t>Opening, Empathy, Technical Resolution, Call Closure Scoring, Pass/Re-train Status</t>
        </is>
      </c>
      <c r="E12" s="7" t="inlineStr">
        <is>
          <t>Automated QA Total Scores</t>
        </is>
      </c>
    </row>
    <row r="13" ht="20" customHeight="1">
      <c r="A13" s="4" t="n">
        <v>9</v>
      </c>
      <c r="B13" s="5" t="inlineStr">
        <is>
          <t>Customer Journey Friction</t>
        </is>
      </c>
      <c r="C13" s="6" t="inlineStr">
        <is>
          <t>Friction &amp; Drop-off Root Cause</t>
        </is>
      </c>
      <c r="D13" s="6" t="inlineStr">
        <is>
          <t>Step Friction Incidents, Customer Drop-off Rate %, Financial Churn Impact ($)</t>
        </is>
      </c>
      <c r="E13" s="4" t="inlineStr">
        <is>
          <t>Financial Friction Impact</t>
        </is>
      </c>
    </row>
    <row r="14" ht="20" customHeight="1">
      <c r="A14" s="7" t="n">
        <v>10</v>
      </c>
      <c r="B14" s="8" t="inlineStr">
        <is>
          <t>Knowledge Base Health</t>
        </is>
      </c>
      <c r="C14" s="9" t="inlineStr">
        <is>
          <t>Self-Service Knowledge Portal</t>
        </is>
      </c>
      <c r="D14" s="9" t="inlineStr">
        <is>
          <t>Article Pageviews, Helpful Upvotes, Unhelpful Downvotes, Deflected Ticket Counts</t>
        </is>
      </c>
      <c r="E14" s="7" t="inlineStr">
        <is>
          <t>KB Helpfulness Ratios</t>
        </is>
      </c>
    </row>
    <row r="15" ht="20" customHeight="1">
      <c r="A15" s="4" t="n">
        <v>11</v>
      </c>
      <c r="B15" s="5" t="inlineStr">
        <is>
          <t>Escalation &amp; SLA Breach Log</t>
        </is>
      </c>
      <c r="C15" s="6" t="inlineStr">
        <is>
          <t>Tier 2/3 Breach Management</t>
        </is>
      </c>
      <c r="D15" s="6" t="inlineStr">
        <is>
          <t>SLA Resolution Target vs Actual Time, Variance %, Root Cause Categorization</t>
        </is>
      </c>
      <c r="E15" s="4" t="inlineStr">
        <is>
          <t>Breach Variance Tracking</t>
        </is>
      </c>
    </row>
    <row r="16" ht="20" customHeight="1">
      <c r="A16" s="7" t="n">
        <v>12</v>
      </c>
      <c r="B16" s="8" t="inlineStr">
        <is>
          <t>Customer Callback Follow-up</t>
        </is>
      </c>
      <c r="C16" s="9" t="inlineStr">
        <is>
          <t>Outbound Promise Delivery</t>
        </is>
      </c>
      <c r="D16" s="9" t="inlineStr">
        <is>
          <t>Scheduled Callbacks, Connection Success Rate, Post-Call Satisfaction</t>
        </is>
      </c>
      <c r="E16" s="7" t="inlineStr">
        <is>
          <t>Callback Delivery Rates</t>
        </is>
      </c>
    </row>
    <row r="17" ht="20" customHeight="1">
      <c r="A17" s="4" t="n">
        <v>13</v>
      </c>
      <c r="B17" s="5" t="inlineStr">
        <is>
          <t>Strategic CX Scorecard</t>
        </is>
      </c>
      <c r="C17" s="6" t="inlineStr">
        <is>
          <t>HDI &amp; ITIL 4 Service Audit</t>
        </is>
      </c>
      <c r="D17" s="6" t="inlineStr">
        <is>
          <t>Customer Satisfaction, Agent Productivity, AI Adoption, Service Maturity</t>
        </is>
      </c>
      <c r="E17" s="4" t="inlineStr">
        <is>
          <t>Weighted CX Maturity Index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6" customWidth="1" min="4" max="4"/>
    <col width="16" customWidth="1" min="5" max="5"/>
    <col width="14" customWidth="1" min="6" max="6"/>
    <col width="18" customWidth="1" min="7" max="7"/>
    <col width="26" customWidth="1" min="8" max="8"/>
    <col width="50" customWidth="1" min="9" max="9"/>
  </cols>
  <sheetData>
    <row r="2">
      <c r="A2" s="10" t="inlineStr">
        <is>
          <t>🎧 CUSTOMER EXPERIENCE (CX) &amp; OMNI-CHANNEL SERVICE DESK EXECUTIVE DASHBOARD</t>
        </is>
      </c>
    </row>
    <row r="3"/>
    <row r="5">
      <c r="B5" s="11" t="inlineStr">
        <is>
          <t>OVERALL CUSTOMER CSAT</t>
        </is>
      </c>
      <c r="C5" s="12" t="n"/>
      <c r="D5" s="13" t="n"/>
      <c r="E5" s="14" t="inlineStr">
        <is>
          <t>FIRST CONTACT RESOLUTION</t>
        </is>
      </c>
      <c r="F5" s="15" t="n"/>
      <c r="G5" s="16" t="n"/>
      <c r="H5" s="17" t="inlineStr">
        <is>
          <t>AI CHATBOT DEFLECTION</t>
        </is>
      </c>
      <c r="I5" s="18" t="n"/>
      <c r="J5" s="19" t="n"/>
      <c r="K5" s="20" t="inlineStr">
        <is>
          <t>AVG SPEED TO ANSWER</t>
        </is>
      </c>
      <c r="L5" s="21" t="n"/>
      <c r="M5" s="22" t="n"/>
    </row>
    <row r="6">
      <c r="B6" s="23">
        <f>AVERAGE('Omni-Channel Ingestion'!H8:H22)</f>
        <v/>
      </c>
      <c r="C6" s="24" t="n"/>
      <c r="D6" s="25" t="n"/>
      <c r="E6" s="26">
        <f>AVERAGE('First Contact Resolution FCR'!G8:G22)</f>
        <v/>
      </c>
      <c r="F6" s="24" t="n"/>
      <c r="G6" s="25" t="n"/>
      <c r="H6" s="27">
        <f>SUM('AI Chatbot Deflection Rate'!E8:E22)/SUM('AI Chatbot Deflection Rate'!D8:D22)</f>
        <v/>
      </c>
      <c r="I6" s="24" t="n"/>
      <c r="J6" s="25" t="n"/>
      <c r="K6" s="28">
        <f>AVERAGE('Omni-Channel Ingestion'!G8:G22)</f>
        <v/>
      </c>
      <c r="L6" s="24" t="n"/>
      <c r="M6" s="25" t="n"/>
    </row>
    <row r="7">
      <c r="B7" s="29" t="n"/>
      <c r="C7" s="30" t="n"/>
      <c r="D7" s="31" t="n"/>
      <c r="E7" s="29" t="n"/>
      <c r="F7" s="30" t="n"/>
      <c r="G7" s="31" t="n"/>
      <c r="H7" s="29" t="n"/>
      <c r="I7" s="30" t="n"/>
      <c r="J7" s="31" t="n"/>
      <c r="K7" s="29" t="n"/>
      <c r="L7" s="30" t="n"/>
      <c r="M7" s="31" t="n"/>
    </row>
    <row r="9">
      <c r="B9" s="14" t="inlineStr">
        <is>
          <t>VIP DESK SLA COMPLIANCE</t>
        </is>
      </c>
      <c r="C9" s="15" t="n"/>
      <c r="D9" s="16" t="n"/>
      <c r="E9" s="32" t="inlineStr">
        <is>
          <t>AGENT OCCUPANCY RATE</t>
        </is>
      </c>
      <c r="F9" s="33" t="n"/>
      <c r="G9" s="34" t="n"/>
      <c r="H9" s="11" t="inlineStr">
        <is>
          <t>CALL QA AUDIT PASS RATE</t>
        </is>
      </c>
      <c r="I9" s="12" t="n"/>
      <c r="J9" s="13" t="n"/>
      <c r="K9" s="14" t="inlineStr">
        <is>
          <t>STRATEGIC CX MATURITY</t>
        </is>
      </c>
      <c r="L9" s="15" t="n"/>
      <c r="M9" s="16" t="n"/>
    </row>
    <row r="10">
      <c r="B10" s="26">
        <f>COUNTIF('VIP Executive Support Desk'!H8:H22,"Compliant")/COUNTA('VIP Executive Support Desk'!H8:H22)</f>
        <v/>
      </c>
      <c r="C10" s="24" t="n"/>
      <c r="D10" s="25" t="n"/>
      <c r="E10" s="35">
        <f>AVERAGE('Agent Capacity &amp; Occupancy'!H8:H22)</f>
        <v/>
      </c>
      <c r="F10" s="24" t="n"/>
      <c r="G10" s="25" t="n"/>
      <c r="H10" s="27">
        <f>COUNTIF('Call Quality Assurance QA'!J8:J22,"Passed")/COUNTA('Call Quality Assurance QA'!J8:J22)</f>
        <v/>
      </c>
      <c r="I10" s="24" t="n"/>
      <c r="J10" s="25" t="n"/>
      <c r="K10" s="26">
        <f>'Strategic CX Scorecard'!E17/100</f>
        <v/>
      </c>
      <c r="L10" s="24" t="n"/>
      <c r="M10" s="25" t="n"/>
    </row>
    <row r="11">
      <c r="B11" s="29" t="n"/>
      <c r="C11" s="30" t="n"/>
      <c r="D11" s="31" t="n"/>
      <c r="E11" s="29" t="n"/>
      <c r="F11" s="30" t="n"/>
      <c r="G11" s="31" t="n"/>
      <c r="H11" s="29" t="n"/>
      <c r="I11" s="30" t="n"/>
      <c r="J11" s="31" t="n"/>
      <c r="K11" s="29" t="n"/>
      <c r="L11" s="30" t="n"/>
      <c r="M11" s="31" t="n"/>
    </row>
    <row r="14">
      <c r="B14" s="36" t="inlineStr">
        <is>
          <t>Channel / Ingestion Queue</t>
        </is>
      </c>
      <c r="C14" s="36" t="inlineStr">
        <is>
          <t>Daily Inbound Tickets</t>
        </is>
      </c>
      <c r="D14" s="36" t="inlineStr">
        <is>
          <t>Target CSAT</t>
        </is>
      </c>
    </row>
    <row r="15">
      <c r="B15" s="37" t="inlineStr">
        <is>
          <t>WhatsApp Business Official</t>
        </is>
      </c>
      <c r="C15" s="38" t="n">
        <v>18500</v>
      </c>
      <c r="D15" s="39" t="n">
        <v>4.8</v>
      </c>
    </row>
    <row r="16">
      <c r="B16" s="37" t="inlineStr">
        <is>
          <t>Mobile In-App Helpdesk</t>
        </is>
      </c>
      <c r="C16" s="38" t="n">
        <v>14200</v>
      </c>
      <c r="D16" s="39" t="n">
        <v>4.7</v>
      </c>
    </row>
    <row r="17">
      <c r="B17" s="37" t="inlineStr">
        <is>
          <t>Interactive Voice IVR Hotline</t>
        </is>
      </c>
      <c r="C17" s="38" t="n">
        <v>9800</v>
      </c>
      <c r="D17" s="39" t="n">
        <v>4.5</v>
      </c>
    </row>
    <row r="18">
      <c r="B18" s="37" t="inlineStr">
        <is>
          <t>Web Self-Service Portal</t>
        </is>
      </c>
      <c r="C18" s="38" t="n">
        <v>6500</v>
      </c>
      <c r="D18" s="39" t="n">
        <v>4.6</v>
      </c>
    </row>
    <row r="19">
      <c r="B19" s="37" t="inlineStr">
        <is>
          <t>Corporate Email Desk</t>
        </is>
      </c>
      <c r="C19" s="38" t="n">
        <v>3200</v>
      </c>
      <c r="D19" s="39" t="n">
        <v>4.4</v>
      </c>
    </row>
    <row r="20">
      <c r="B20" s="37" t="inlineStr">
        <is>
          <t>Walk-in IT Tech Lounge</t>
        </is>
      </c>
      <c r="C20" s="38" t="n">
        <v>850</v>
      </c>
      <c r="D20" s="39" t="n">
        <v>4.9</v>
      </c>
    </row>
    <row r="23">
      <c r="B23" s="40" t="inlineStr">
        <is>
          <t>Sentiment Category</t>
        </is>
      </c>
      <c r="C23" s="40" t="inlineStr">
        <is>
          <t>Interactions Analyzed</t>
        </is>
      </c>
    </row>
    <row r="24">
      <c r="B24" s="37" t="inlineStr">
        <is>
          <t>Delighted &amp; Highly Satisfied</t>
        </is>
      </c>
      <c r="C24" s="41" t="n">
        <v>28500</v>
      </c>
    </row>
    <row r="25">
      <c r="B25" s="37" t="inlineStr">
        <is>
          <t>Neutral &amp; Efficient Resolution</t>
        </is>
      </c>
      <c r="C25" s="41" t="n">
        <v>16200</v>
      </c>
    </row>
    <row r="26">
      <c r="B26" s="37" t="inlineStr">
        <is>
          <t>Mild Friction Encountered</t>
        </is>
      </c>
      <c r="C26" s="41" t="n">
        <v>5800</v>
      </c>
    </row>
    <row r="27">
      <c r="B27" s="37" t="inlineStr">
        <is>
          <t>Highly Frustrated / Churn Risk</t>
        </is>
      </c>
      <c r="C27" s="41" t="n">
        <v>2550</v>
      </c>
    </row>
    <row r="30" ht="24" customHeight="1">
      <c r="A30" s="42" t="inlineStr">
        <is>
          <t>⚠️ SERVICE QUEUE HEALTH &amp; CUSTOMER FRICTION WATCHLIST</t>
        </is>
      </c>
    </row>
    <row r="31" ht="22" customHeight="1">
      <c r="A31" s="3" t="inlineStr">
        <is>
          <t>SERVICE QUEUE / CHANNEL</t>
        </is>
      </c>
      <c r="B31" s="3" t="inlineStr">
        <is>
          <t>QUEUE MANAGER</t>
        </is>
      </c>
      <c r="C31" s="3" t="inlineStr">
        <is>
          <t>STATUS</t>
        </is>
      </c>
      <c r="D31" s="3" t="inlineStr">
        <is>
          <t>DAILY VOLUME</t>
        </is>
      </c>
      <c r="E31" s="3" t="inlineStr">
        <is>
          <t>AVG HANDLE TIME</t>
        </is>
      </c>
      <c r="F31" s="3" t="inlineStr">
        <is>
          <t>SLA MET %</t>
        </is>
      </c>
      <c r="G31" s="3" t="inlineStr">
        <is>
          <t>ACTIVE ESCALATIONS</t>
        </is>
      </c>
      <c r="H31" s="3" t="inlineStr">
        <is>
          <t>PRIMARY ROOT CAUSE</t>
        </is>
      </c>
      <c r="I31" s="3" t="inlineStr">
        <is>
          <t>WATCHLIST ACTION REQUIRED</t>
        </is>
      </c>
    </row>
    <row r="32" ht="20" customHeight="1">
      <c r="A32" s="5" t="inlineStr">
        <is>
          <t>WhatsApp Official VIP Support</t>
        </is>
      </c>
      <c r="B32" s="6" t="inlineStr">
        <is>
          <t>M. Wardhani</t>
        </is>
      </c>
      <c r="C32" s="43" t="inlineStr">
        <is>
          <t>Optimal</t>
        </is>
      </c>
      <c r="D32" s="4" t="n">
        <v>18500</v>
      </c>
      <c r="E32" s="4" t="inlineStr">
        <is>
          <t>165 Secs</t>
        </is>
      </c>
      <c r="F32" s="4" t="inlineStr">
        <is>
          <t>98.8%</t>
        </is>
      </c>
      <c r="G32" s="4" t="inlineStr">
        <is>
          <t>2 Issues</t>
        </is>
      </c>
      <c r="H32" s="6" t="inlineStr">
        <is>
          <t>Card Replacement Inquiries</t>
        </is>
      </c>
      <c r="I32" s="6" t="inlineStr">
        <is>
          <t>AI intent accuracy at 94.2%; response latency well within 15s SLA</t>
        </is>
      </c>
    </row>
    <row r="33" ht="20" customHeight="1">
      <c r="A33" s="8" t="inlineStr">
        <is>
          <t>Mobile In-App Chat Support</t>
        </is>
      </c>
      <c r="B33" s="9" t="inlineStr">
        <is>
          <t>S. Rahardjo</t>
        </is>
      </c>
      <c r="C33" s="43" t="inlineStr">
        <is>
          <t>Optimal</t>
        </is>
      </c>
      <c r="D33" s="7" t="n">
        <v>14200</v>
      </c>
      <c r="E33" s="7" t="inlineStr">
        <is>
          <t>190 Secs</t>
        </is>
      </c>
      <c r="F33" s="7" t="inlineStr">
        <is>
          <t>97.5%</t>
        </is>
      </c>
      <c r="G33" s="7" t="inlineStr">
        <is>
          <t>5 Issues</t>
        </is>
      </c>
      <c r="H33" s="9" t="inlineStr">
        <is>
          <t>Biometric Login Sync Glitch</t>
        </is>
      </c>
      <c r="I33" s="9" t="inlineStr">
        <is>
          <t>SDK release v4.8 deployed; in-app queue wait time reduced by 22%</t>
        </is>
      </c>
    </row>
    <row r="34" ht="20" customHeight="1">
      <c r="A34" s="5" t="inlineStr">
        <is>
          <t>Voice Telephony IVR Tier 1</t>
        </is>
      </c>
      <c r="B34" s="6" t="inlineStr">
        <is>
          <t>B. Gunawan</t>
        </is>
      </c>
      <c r="C34" s="44" t="inlineStr">
        <is>
          <t>In Review</t>
        </is>
      </c>
      <c r="D34" s="4" t="n">
        <v>9800</v>
      </c>
      <c r="E34" s="4" t="inlineStr">
        <is>
          <t>245 Secs</t>
        </is>
      </c>
      <c r="F34" s="4" t="inlineStr">
        <is>
          <t>92.0%</t>
        </is>
      </c>
      <c r="G34" s="4" t="inlineStr">
        <is>
          <t>14 Issues</t>
        </is>
      </c>
      <c r="H34" s="6" t="inlineStr">
        <is>
          <t>Peak Hour Queue Congestion</t>
        </is>
      </c>
      <c r="I34" s="6" t="inlineStr">
        <is>
          <t>Telephony trunk expansion requested; average speed to answer at 28s</t>
        </is>
      </c>
    </row>
    <row r="35" ht="20" customHeight="1">
      <c r="A35" s="8" t="inlineStr">
        <is>
          <t>Web Self-Service Helpdesk</t>
        </is>
      </c>
      <c r="B35" s="9" t="inlineStr">
        <is>
          <t>L. Wijaya</t>
        </is>
      </c>
      <c r="C35" s="43" t="inlineStr">
        <is>
          <t>Optimal</t>
        </is>
      </c>
      <c r="D35" s="7" t="n">
        <v>6500</v>
      </c>
      <c r="E35" s="7" t="inlineStr">
        <is>
          <t>120 Secs</t>
        </is>
      </c>
      <c r="F35" s="7" t="inlineStr">
        <is>
          <t>99.1%</t>
        </is>
      </c>
      <c r="G35" s="7" t="inlineStr">
        <is>
          <t>1 Issue</t>
        </is>
      </c>
      <c r="H35" s="9" t="inlineStr">
        <is>
          <t>FAQ Article Lookup</t>
        </is>
      </c>
      <c r="I35" s="9" t="inlineStr">
        <is>
          <t>Search algorithm optimized with auto-complete; deflection at 68%</t>
        </is>
      </c>
    </row>
    <row r="36" ht="20" customHeight="1">
      <c r="A36" s="5" t="inlineStr">
        <is>
          <t>Corporate IT Employee Desk</t>
        </is>
      </c>
      <c r="B36" s="6" t="inlineStr">
        <is>
          <t>R. Hidayat</t>
        </is>
      </c>
      <c r="C36" s="43" t="inlineStr">
        <is>
          <t>Optimal</t>
        </is>
      </c>
      <c r="D36" s="4" t="n">
        <v>3200</v>
      </c>
      <c r="E36" s="4" t="inlineStr">
        <is>
          <t>280 Secs</t>
        </is>
      </c>
      <c r="F36" s="4" t="inlineStr">
        <is>
          <t>96.4%</t>
        </is>
      </c>
      <c r="G36" s="4" t="inlineStr">
        <is>
          <t>3 Issues</t>
        </is>
      </c>
      <c r="H36" s="6" t="inlineStr">
        <is>
          <t>M365 &amp; VPN Configuration</t>
        </is>
      </c>
      <c r="I36" s="6" t="inlineStr">
        <is>
          <t>Self-service password reset (SSPR) adoption cut ticket inflow by 35%</t>
        </is>
      </c>
    </row>
    <row r="37" ht="20" customHeight="1">
      <c r="A37" s="8" t="inlineStr">
        <is>
          <t>VIP Executive Concierge Desk</t>
        </is>
      </c>
      <c r="B37" s="9" t="inlineStr">
        <is>
          <t>T. Pratiwi</t>
        </is>
      </c>
      <c r="C37" s="43" t="inlineStr">
        <is>
          <t>Optimal</t>
        </is>
      </c>
      <c r="D37" s="7" t="n">
        <v>180</v>
      </c>
      <c r="E37" s="7" t="inlineStr">
        <is>
          <t>310 Secs</t>
        </is>
      </c>
      <c r="F37" s="7" t="inlineStr">
        <is>
          <t>100.0%</t>
        </is>
      </c>
      <c r="G37" s="7" t="inlineStr">
        <is>
          <t>0 Issues</t>
        </is>
      </c>
      <c r="H37" s="9" t="inlineStr">
        <is>
          <t>Board Meeting Video Link</t>
        </is>
      </c>
      <c r="I37" s="9" t="inlineStr">
        <is>
          <t>Dedicated Tier 3 engineers assigned; 100% resolution within 15 mins</t>
        </is>
      </c>
    </row>
    <row r="38" ht="20" customHeight="1">
      <c r="A38" s="5" t="inlineStr">
        <is>
          <t>Card Dispute &amp; Chargeback</t>
        </is>
      </c>
      <c r="B38" s="6" t="inlineStr">
        <is>
          <t>V. Anggraini</t>
        </is>
      </c>
      <c r="C38" s="44" t="inlineStr">
        <is>
          <t>In Review</t>
        </is>
      </c>
      <c r="D38" s="4" t="n">
        <v>1450</v>
      </c>
      <c r="E38" s="4" t="inlineStr">
        <is>
          <t>420 Secs</t>
        </is>
      </c>
      <c r="F38" s="4" t="inlineStr">
        <is>
          <t>91.2%</t>
        </is>
      </c>
      <c r="G38" s="4" t="inlineStr">
        <is>
          <t>18 Issues</t>
        </is>
      </c>
      <c r="H38" s="6" t="inlineStr">
        <is>
          <t>E-Commerce Refund Delays</t>
        </is>
      </c>
      <c r="I38" s="6" t="inlineStr">
        <is>
          <t>Merchant acquirer webhook delay investigated; backlog clearing underway</t>
        </is>
      </c>
    </row>
    <row r="39" ht="20" customHeight="1">
      <c r="A39" s="8" t="inlineStr">
        <is>
          <t>Core Banking Wire Escalations</t>
        </is>
      </c>
      <c r="B39" s="9" t="inlineStr">
        <is>
          <t>H. Wibowo</t>
        </is>
      </c>
      <c r="C39" s="43" t="inlineStr">
        <is>
          <t>Optimal</t>
        </is>
      </c>
      <c r="D39" s="7" t="n">
        <v>850</v>
      </c>
      <c r="E39" s="7" t="inlineStr">
        <is>
          <t>380 Secs</t>
        </is>
      </c>
      <c r="F39" s="7" t="inlineStr">
        <is>
          <t>98.2%</t>
        </is>
      </c>
      <c r="G39" s="7" t="inlineStr">
        <is>
          <t>4 Issues</t>
        </is>
      </c>
      <c r="H39" s="9" t="inlineStr">
        <is>
          <t>BI-FAST Timeout Verification</t>
        </is>
      </c>
      <c r="I39" s="9" t="inlineStr">
        <is>
          <t>Automated status reconciliation bot resolves 88% of transaction checks</t>
        </is>
      </c>
    </row>
    <row r="40" ht="20" customHeight="1">
      <c r="A40" s="5" t="inlineStr">
        <is>
          <t>Walk-in Tech Hub Lounge</t>
        </is>
      </c>
      <c r="B40" s="6" t="inlineStr">
        <is>
          <t>F. Hakim</t>
        </is>
      </c>
      <c r="C40" s="43" t="inlineStr">
        <is>
          <t>Optimal</t>
        </is>
      </c>
      <c r="D40" s="4" t="n">
        <v>850</v>
      </c>
      <c r="E40" s="4" t="inlineStr">
        <is>
          <t>450 Secs</t>
        </is>
      </c>
      <c r="F40" s="4" t="inlineStr">
        <is>
          <t>99.5%</t>
        </is>
      </c>
      <c r="G40" s="4" t="inlineStr">
        <is>
          <t>0 Issues</t>
        </is>
      </c>
      <c r="H40" s="6" t="inlineStr">
        <is>
          <t>Laptop Hardware Battery Swap</t>
        </is>
      </c>
      <c r="I40" s="6" t="inlineStr">
        <is>
          <t>Genius bar style queue display active; customer CSAT rated 4.9/5.0</t>
        </is>
      </c>
    </row>
    <row r="41" ht="20" customHeight="1">
      <c r="A41" s="8" t="inlineStr">
        <is>
          <t>Social Media Public Escalations</t>
        </is>
      </c>
      <c r="B41" s="9" t="inlineStr">
        <is>
          <t>M. Taufik</t>
        </is>
      </c>
      <c r="C41" s="43" t="inlineStr">
        <is>
          <t>Optimal</t>
        </is>
      </c>
      <c r="D41" s="7" t="n">
        <v>1200</v>
      </c>
      <c r="E41" s="7" t="inlineStr">
        <is>
          <t>140 Secs</t>
        </is>
      </c>
      <c r="F41" s="7" t="inlineStr">
        <is>
          <t>96.0%</t>
        </is>
      </c>
      <c r="G41" s="7" t="inlineStr">
        <is>
          <t>2 Issues</t>
        </is>
      </c>
      <c r="H41" s="9" t="inlineStr">
        <is>
          <t>X &amp; Instagram Tagged Inquiries</t>
        </is>
      </c>
      <c r="I41" s="9" t="inlineStr">
        <is>
          <t>Social listening webhook auto-creates urgent ticket within 60 seconds</t>
        </is>
      </c>
    </row>
    <row r="48">
      <c r="B48" s="93" t="inlineStr">
        <is>
          <t>Monthly First Contact Resolution &amp; CSAT Attainment (%)</t>
        </is>
      </c>
      <c r="G48" s="93" t="inlineStr">
        <is>
          <t>Omnichannel CX &amp; Service Desk Excellence Index</t>
        </is>
      </c>
    </row>
    <row r="49">
      <c r="B49" s="94" t="inlineStr">
        <is>
          <t>Month</t>
        </is>
      </c>
      <c r="C49" s="94" t="inlineStr">
        <is>
          <t>Target CSAT %</t>
        </is>
      </c>
      <c r="D49" s="94" t="inlineStr">
        <is>
          <t>Actual CSAT %</t>
        </is>
      </c>
      <c r="E49" s="94" t="inlineStr">
        <is>
          <t>First Contact Resolution FCR %</t>
        </is>
      </c>
      <c r="G49" s="94" t="inlineStr">
        <is>
          <t>Operational Capability Pillar</t>
        </is>
      </c>
      <c r="H49" s="94" t="inlineStr">
        <is>
          <t>Benchmark</t>
        </is>
      </c>
      <c r="I49" s="94" t="inlineStr">
        <is>
          <t>Current Attainment</t>
        </is>
      </c>
    </row>
    <row r="50">
      <c r="B50" s="95" t="inlineStr">
        <is>
          <t>May</t>
        </is>
      </c>
      <c r="C50" s="96" t="n">
        <v>88</v>
      </c>
      <c r="D50" s="96" t="n">
        <v>89.2</v>
      </c>
      <c r="E50" s="96" t="n">
        <v>82.5</v>
      </c>
      <c r="G50" s="97" t="inlineStr">
        <is>
          <t>AI Chatbot Deflection</t>
        </is>
      </c>
      <c r="H50" s="98" t="n">
        <v>4</v>
      </c>
      <c r="I50" s="98" t="n">
        <v>4.5</v>
      </c>
    </row>
    <row r="51">
      <c r="B51" s="95" t="inlineStr">
        <is>
          <t>Jun</t>
        </is>
      </c>
      <c r="C51" s="96" t="n">
        <v>90</v>
      </c>
      <c r="D51" s="96" t="n">
        <v>90.8</v>
      </c>
      <c r="E51" s="96" t="n">
        <v>84.8</v>
      </c>
      <c r="G51" s="97" t="inlineStr">
        <is>
          <t>Ticket SLA Compliance</t>
        </is>
      </c>
      <c r="H51" s="98" t="n">
        <v>4.2</v>
      </c>
      <c r="I51" s="98" t="n">
        <v>4.7</v>
      </c>
    </row>
    <row r="52">
      <c r="B52" s="95" t="inlineStr">
        <is>
          <t>Jul</t>
        </is>
      </c>
      <c r="C52" s="96" t="n">
        <v>92</v>
      </c>
      <c r="D52" s="96" t="n">
        <v>92.59999999999999</v>
      </c>
      <c r="E52" s="96" t="n">
        <v>86.40000000000001</v>
      </c>
      <c r="G52" s="97" t="inlineStr">
        <is>
          <t>Agent Quality Scorecard</t>
        </is>
      </c>
      <c r="H52" s="98" t="n">
        <v>4</v>
      </c>
      <c r="I52" s="98" t="n">
        <v>4.4</v>
      </c>
    </row>
    <row r="53">
      <c r="B53" s="95" t="inlineStr">
        <is>
          <t>Aug</t>
        </is>
      </c>
      <c r="C53" s="96" t="n">
        <v>92</v>
      </c>
      <c r="D53" s="96" t="n">
        <v>91.90000000000001</v>
      </c>
      <c r="E53" s="96" t="n">
        <v>85.8</v>
      </c>
      <c r="G53" s="97" t="inlineStr">
        <is>
          <t>Omnichannel Routing</t>
        </is>
      </c>
      <c r="H53" s="98" t="n">
        <v>3.8</v>
      </c>
      <c r="I53" s="98" t="n">
        <v>4.3</v>
      </c>
    </row>
    <row r="54">
      <c r="B54" s="95" t="inlineStr">
        <is>
          <t>Sep</t>
        </is>
      </c>
      <c r="C54" s="96" t="n">
        <v>94</v>
      </c>
      <c r="D54" s="96" t="n">
        <v>94.5</v>
      </c>
      <c r="E54" s="96" t="n">
        <v>88.59999999999999</v>
      </c>
      <c r="G54" s="97" t="inlineStr">
        <is>
          <t>Customer Sentiment NLP</t>
        </is>
      </c>
      <c r="H54" s="98" t="n">
        <v>4</v>
      </c>
      <c r="I54" s="98" t="n">
        <v>4.6</v>
      </c>
    </row>
    <row r="55">
      <c r="B55" s="95" t="inlineStr">
        <is>
          <t>Oct</t>
        </is>
      </c>
      <c r="C55" s="96" t="n">
        <v>95</v>
      </c>
      <c r="D55" s="96" t="n">
        <v>95.8</v>
      </c>
      <c r="E55" s="96" t="n">
        <v>91.2</v>
      </c>
      <c r="G55" s="97" t="inlineStr">
        <is>
          <t>Knowledge Base Self-Service</t>
        </is>
      </c>
      <c r="H55" s="98" t="n">
        <v>3.8</v>
      </c>
      <c r="I55" s="98" t="n">
        <v>4.2</v>
      </c>
    </row>
    <row r="72">
      <c r="B72" s="93" t="inlineStr">
        <is>
          <t>Service Ticket Volume Deflection Waterfall (k Tickets)</t>
        </is>
      </c>
      <c r="G72" s="93" t="inlineStr">
        <is>
          <t>Daily Service Desk Call Volume vs Agent Utilization (%)</t>
        </is>
      </c>
    </row>
    <row r="73">
      <c r="B73" s="94" t="inlineStr">
        <is>
          <t>Deflection Stage</t>
        </is>
      </c>
      <c r="C73" s="94" t="inlineStr">
        <is>
          <t>Base Level</t>
        </is>
      </c>
      <c r="D73" s="94" t="inlineStr">
        <is>
          <t>Variance Delta</t>
        </is>
      </c>
      <c r="E73" s="94" t="inlineStr">
        <is>
          <t>Cumulative Bridge</t>
        </is>
      </c>
      <c r="G73" s="94" t="inlineStr">
        <is>
          <t>Day</t>
        </is>
      </c>
      <c r="H73" s="94" t="inlineStr">
        <is>
          <t>Call Volume (k)</t>
        </is>
      </c>
      <c r="I73" s="94" t="inlineStr">
        <is>
          <t>Agent Util %</t>
        </is>
      </c>
      <c r="J73" s="94" t="inlineStr">
        <is>
          <t>Optimal Range %</t>
        </is>
      </c>
    </row>
    <row r="74">
      <c r="B74" s="97" t="inlineStr">
        <is>
          <t>Gross Ticket Volume</t>
        </is>
      </c>
      <c r="C74" s="101" t="n">
        <v>0</v>
      </c>
      <c r="D74" s="102" t="n">
        <v>120</v>
      </c>
      <c r="E74" s="102" t="n">
        <v>120</v>
      </c>
      <c r="G74" s="97" t="inlineStr">
        <is>
          <t>Mon</t>
        </is>
      </c>
      <c r="H74" s="102" t="n">
        <v>6.8</v>
      </c>
      <c r="I74" s="102" t="n">
        <v>86</v>
      </c>
      <c r="J74" s="102" t="n">
        <v>80</v>
      </c>
    </row>
    <row r="75">
      <c r="B75" s="97" t="inlineStr">
        <is>
          <t>Self-Service Portal</t>
        </is>
      </c>
      <c r="C75" s="102" t="n">
        <v>120</v>
      </c>
      <c r="D75" s="102" t="n">
        <v>-38.5</v>
      </c>
      <c r="E75" s="102" t="n">
        <v>81.5</v>
      </c>
      <c r="G75" s="97" t="inlineStr">
        <is>
          <t>Tue</t>
        </is>
      </c>
      <c r="H75" s="102" t="n">
        <v>5.9</v>
      </c>
      <c r="I75" s="102" t="n">
        <v>82.5</v>
      </c>
      <c r="J75" s="102" t="n">
        <v>80</v>
      </c>
    </row>
    <row r="76">
      <c r="B76" s="97" t="inlineStr">
        <is>
          <t>GenAI Virtual Agent</t>
        </is>
      </c>
      <c r="C76" s="102" t="n">
        <v>81.5</v>
      </c>
      <c r="D76" s="102" t="n">
        <v>-29.2</v>
      </c>
      <c r="E76" s="102" t="n">
        <v>52.3</v>
      </c>
      <c r="G76" s="97" t="inlineStr">
        <is>
          <t>Wed</t>
        </is>
      </c>
      <c r="H76" s="102" t="n">
        <v>5.4</v>
      </c>
      <c r="I76" s="102" t="n">
        <v>79</v>
      </c>
      <c r="J76" s="102" t="n">
        <v>80</v>
      </c>
    </row>
    <row r="77">
      <c r="B77" s="97" t="inlineStr">
        <is>
          <t>Automated Password Reset</t>
        </is>
      </c>
      <c r="C77" s="102" t="n">
        <v>52.3</v>
      </c>
      <c r="D77" s="102" t="n">
        <v>-16.4</v>
      </c>
      <c r="E77" s="102" t="n">
        <v>35.9</v>
      </c>
      <c r="G77" s="97" t="inlineStr">
        <is>
          <t>Thu</t>
        </is>
      </c>
      <c r="H77" s="102" t="n">
        <v>5.6</v>
      </c>
      <c r="I77" s="102" t="n">
        <v>80.5</v>
      </c>
      <c r="J77" s="102" t="n">
        <v>80</v>
      </c>
    </row>
    <row r="78">
      <c r="B78" s="97" t="inlineStr">
        <is>
          <t>Community Forum Deflect</t>
        </is>
      </c>
      <c r="C78" s="102" t="n">
        <v>35.9</v>
      </c>
      <c r="D78" s="102" t="n">
        <v>-5.2</v>
      </c>
      <c r="E78" s="102" t="n">
        <v>30.7</v>
      </c>
      <c r="G78" s="97" t="inlineStr">
        <is>
          <t>Fri</t>
        </is>
      </c>
      <c r="H78" s="102" t="n">
        <v>5.1</v>
      </c>
      <c r="I78" s="102" t="n">
        <v>77</v>
      </c>
      <c r="J78" s="102" t="n">
        <v>80</v>
      </c>
    </row>
    <row r="79">
      <c r="B79" s="97" t="inlineStr">
        <is>
          <t>Human Agent Ingest</t>
        </is>
      </c>
      <c r="C79" s="101" t="n">
        <v>0</v>
      </c>
      <c r="D79" s="102" t="n">
        <v>30.7</v>
      </c>
      <c r="E79" s="102" t="n">
        <v>30.7</v>
      </c>
      <c r="G79" s="97" t="inlineStr">
        <is>
          <t>Sat</t>
        </is>
      </c>
      <c r="H79" s="102" t="n">
        <v>3.2</v>
      </c>
      <c r="I79" s="102" t="n">
        <v>65</v>
      </c>
      <c r="J79" s="102" t="n">
        <v>70</v>
      </c>
    </row>
  </sheetData>
  <mergeCells count="18">
    <mergeCell ref="E6:G7"/>
    <mergeCell ref="H6:J7"/>
    <mergeCell ref="B10:D11"/>
    <mergeCell ref="B5:D5"/>
    <mergeCell ref="B6:D7"/>
    <mergeCell ref="E10:G11"/>
    <mergeCell ref="H10:J11"/>
    <mergeCell ref="K9:M9"/>
    <mergeCell ref="E5:G5"/>
    <mergeCell ref="K5:M5"/>
    <mergeCell ref="H5:J5"/>
    <mergeCell ref="K10:M11"/>
    <mergeCell ref="A30:N30"/>
    <mergeCell ref="A2:N3"/>
    <mergeCell ref="B9:D9"/>
    <mergeCell ref="E9:G9"/>
    <mergeCell ref="H9:J9"/>
    <mergeCell ref="K6:M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6" customWidth="1" min="3" max="3"/>
    <col width="16" customWidth="1" min="4" max="4"/>
    <col width="16" customWidth="1" min="5" max="5"/>
    <col width="22" customWidth="1" min="6" max="6"/>
    <col width="26" customWidth="1" min="7" max="7"/>
    <col width="18" customWidth="1" min="8" max="8"/>
    <col width="14" customWidth="1" min="9" max="9"/>
    <col width="18" customWidth="1" min="10" max="10"/>
  </cols>
  <sheetData>
    <row r="1" ht="28" customHeight="1">
      <c r="A1" s="45" t="inlineStr">
        <is>
          <t>📥 OMNI-CHANNEL SERVICE DESK INGESTION &amp; REAL-TIME QUEUE TRAFFIC</t>
        </is>
      </c>
    </row>
    <row r="2">
      <c r="A2" s="2" t="inlineStr">
        <is>
          <t>Cross-channel contact center metrics, automated routing, abandonment rates, and speed to answer.</t>
        </is>
      </c>
    </row>
    <row r="4" ht="18" customHeight="1">
      <c r="A4" s="46" t="inlineStr">
        <is>
          <t>TOTAL DAILY INTERACTIONS</t>
        </is>
      </c>
      <c r="B4" s="99" t="n"/>
      <c r="C4" s="46" t="inlineStr">
        <is>
          <t>AVERAGE SPEED TO ANSWER (ASA)</t>
        </is>
      </c>
      <c r="D4" s="99" t="n"/>
      <c r="E4" s="46" t="inlineStr">
        <is>
          <t>WEIGHTED INBOUND CSAT</t>
        </is>
      </c>
      <c r="F4" s="99" t="n"/>
      <c r="G4" s="46" t="inlineStr">
        <is>
          <t>AVERAGE ABANDONMENT RATE</t>
        </is>
      </c>
      <c r="H4" s="100" t="n"/>
      <c r="I4" s="100" t="n"/>
      <c r="J4" s="99" t="n"/>
    </row>
    <row r="5" ht="22" customHeight="1">
      <c r="A5" s="48">
        <f>SUM(D8:D22)</f>
        <v/>
      </c>
      <c r="B5" s="99" t="n"/>
      <c r="C5" s="49">
        <f>AVERAGE(G8:G22)</f>
        <v/>
      </c>
      <c r="D5" s="99" t="n"/>
      <c r="E5" s="50">
        <f>AVERAGE(H8:H22)</f>
        <v/>
      </c>
      <c r="F5" s="99" t="n"/>
      <c r="G5" s="51">
        <f>AVERAGE(F8:F22)</f>
        <v/>
      </c>
      <c r="H5" s="100" t="n"/>
      <c r="I5" s="100" t="n"/>
      <c r="J5" s="99" t="n"/>
    </row>
    <row r="7" ht="24" customHeight="1">
      <c r="A7" s="3" t="inlineStr">
        <is>
          <t>CHANNEL ID</t>
        </is>
      </c>
      <c r="B7" s="3" t="inlineStr">
        <is>
          <t>SERVICE INGESTION CHANNEL</t>
        </is>
      </c>
      <c r="C7" s="3" t="inlineStr">
        <is>
          <t>PLATFORM ENGINE</t>
        </is>
      </c>
      <c r="D7" s="3" t="inlineStr">
        <is>
          <t>DAILY VOLUME</t>
        </is>
      </c>
      <c r="E7" s="3" t="inlineStr">
        <is>
          <t>ANSWERED VOLUME</t>
        </is>
      </c>
      <c r="F7" s="3" t="inlineStr">
        <is>
          <t>ABANDONMENT RATE %</t>
        </is>
      </c>
      <c r="G7" s="3" t="inlineStr">
        <is>
          <t>AVG SPEED TO ANSWER (SECS)</t>
        </is>
      </c>
      <c r="H7" s="3" t="inlineStr">
        <is>
          <t>CSAT RATING (1-5)</t>
        </is>
      </c>
      <c r="I7" s="3" t="inlineStr">
        <is>
          <t>STATUS</t>
        </is>
      </c>
      <c r="J7" s="3" t="inlineStr">
        <is>
          <t>CHANNEL SUPERVISOR</t>
        </is>
      </c>
    </row>
    <row r="8" ht="20" customHeight="1">
      <c r="A8" s="6" t="inlineStr">
        <is>
          <t>CHN-01</t>
        </is>
      </c>
      <c r="B8" s="6" t="inlineStr">
        <is>
          <t>WhatsApp Official Business API</t>
        </is>
      </c>
      <c r="C8" s="6" t="inlineStr">
        <is>
          <t>Infobip / Meta Cloud</t>
        </is>
      </c>
      <c r="D8" s="52" t="n">
        <v>18500</v>
      </c>
      <c r="E8" s="52" t="n">
        <v>18320</v>
      </c>
      <c r="F8" s="53" t="n">
        <v>0.0097</v>
      </c>
      <c r="G8" s="54" t="n">
        <v>8.199999999999999</v>
      </c>
      <c r="H8" s="54" t="n">
        <v>4.82</v>
      </c>
      <c r="I8" s="43" t="inlineStr">
        <is>
          <t>Optimal</t>
        </is>
      </c>
      <c r="J8" s="6" t="inlineStr">
        <is>
          <t>M. Wardhani</t>
        </is>
      </c>
    </row>
    <row r="9" ht="20" customHeight="1">
      <c r="A9" s="9" t="inlineStr">
        <is>
          <t>CHN-02</t>
        </is>
      </c>
      <c r="B9" s="9" t="inlineStr">
        <is>
          <t>Mobile Banking In-App LiveChat</t>
        </is>
      </c>
      <c r="C9" s="9" t="inlineStr">
        <is>
          <t>SendBird / AWS WebSockets</t>
        </is>
      </c>
      <c r="D9" s="55" t="n">
        <v>14200</v>
      </c>
      <c r="E9" s="55" t="n">
        <v>13950</v>
      </c>
      <c r="F9" s="56" t="n">
        <v>0.0176</v>
      </c>
      <c r="G9" s="57" t="n">
        <v>12.5</v>
      </c>
      <c r="H9" s="57" t="n">
        <v>4.75</v>
      </c>
      <c r="I9" s="43" t="inlineStr">
        <is>
          <t>Optimal</t>
        </is>
      </c>
      <c r="J9" s="9" t="inlineStr">
        <is>
          <t>S. Rahardjo</t>
        </is>
      </c>
    </row>
    <row r="10" ht="20" customHeight="1">
      <c r="A10" s="6" t="inlineStr">
        <is>
          <t>CHN-03</t>
        </is>
      </c>
      <c r="B10" s="6" t="inlineStr">
        <is>
          <t>Corporate IVR Telephony Line</t>
        </is>
      </c>
      <c r="C10" s="6" t="inlineStr">
        <is>
          <t>Cisco Unified CallManager</t>
        </is>
      </c>
      <c r="D10" s="52" t="n">
        <v>9800</v>
      </c>
      <c r="E10" s="52" t="n">
        <v>9420</v>
      </c>
      <c r="F10" s="53" t="n">
        <v>0.0388</v>
      </c>
      <c r="G10" s="54" t="n">
        <v>28.4</v>
      </c>
      <c r="H10" s="54" t="n">
        <v>4.5</v>
      </c>
      <c r="I10" s="43" t="inlineStr">
        <is>
          <t>Optimal</t>
        </is>
      </c>
      <c r="J10" s="6" t="inlineStr">
        <is>
          <t>B. Gunawan</t>
        </is>
      </c>
    </row>
    <row r="11" ht="20" customHeight="1">
      <c r="A11" s="9" t="inlineStr">
        <is>
          <t>CHN-04</t>
        </is>
      </c>
      <c r="B11" s="9" t="inlineStr">
        <is>
          <t>Web Self-Service Portal Widget</t>
        </is>
      </c>
      <c r="C11" s="9" t="inlineStr">
        <is>
          <t>Freshdesk / React Portal</t>
        </is>
      </c>
      <c r="D11" s="55" t="n">
        <v>6500</v>
      </c>
      <c r="E11" s="55" t="n">
        <v>6420</v>
      </c>
      <c r="F11" s="56" t="n">
        <v>0.0123</v>
      </c>
      <c r="G11" s="57" t="n">
        <v>14</v>
      </c>
      <c r="H11" s="57" t="n">
        <v>4.62</v>
      </c>
      <c r="I11" s="43" t="inlineStr">
        <is>
          <t>Optimal</t>
        </is>
      </c>
      <c r="J11" s="9" t="inlineStr">
        <is>
          <t>L. Wijaya</t>
        </is>
      </c>
    </row>
    <row r="12" ht="20" customHeight="1">
      <c r="A12" s="6" t="inlineStr">
        <is>
          <t>CHN-05</t>
        </is>
      </c>
      <c r="B12" s="6" t="inlineStr">
        <is>
          <t>Corporate Employee Service Desk</t>
        </is>
      </c>
      <c r="C12" s="6" t="inlineStr">
        <is>
          <t>ServiceNow ITIL Portal</t>
        </is>
      </c>
      <c r="D12" s="52" t="n">
        <v>3200</v>
      </c>
      <c r="E12" s="52" t="n">
        <v>3160</v>
      </c>
      <c r="F12" s="53" t="n">
        <v>0.0125</v>
      </c>
      <c r="G12" s="54" t="n">
        <v>18.2</v>
      </c>
      <c r="H12" s="54" t="n">
        <v>4.68</v>
      </c>
      <c r="I12" s="43" t="inlineStr">
        <is>
          <t>Optimal</t>
        </is>
      </c>
      <c r="J12" s="6" t="inlineStr">
        <is>
          <t>R. Hidayat</t>
        </is>
      </c>
    </row>
    <row r="13" ht="20" customHeight="1">
      <c r="A13" s="9" t="inlineStr">
        <is>
          <t>CHN-06</t>
        </is>
      </c>
      <c r="B13" s="9" t="inlineStr">
        <is>
          <t>VIP Executive Direct Hotline</t>
        </is>
      </c>
      <c r="C13" s="9" t="inlineStr">
        <is>
          <t>Genesys Dedicated Trunk</t>
        </is>
      </c>
      <c r="D13" s="7" t="n">
        <v>180</v>
      </c>
      <c r="E13" s="7" t="n">
        <v>180</v>
      </c>
      <c r="F13" s="56" t="n">
        <v>0</v>
      </c>
      <c r="G13" s="57" t="n">
        <v>3.5</v>
      </c>
      <c r="H13" s="57" t="n">
        <v>4.95</v>
      </c>
      <c r="I13" s="43" t="inlineStr">
        <is>
          <t>Optimal</t>
        </is>
      </c>
      <c r="J13" s="9" t="inlineStr">
        <is>
          <t>T. Pratiwi</t>
        </is>
      </c>
    </row>
    <row r="14" ht="20" customHeight="1">
      <c r="A14" s="6" t="inlineStr">
        <is>
          <t>CHN-07</t>
        </is>
      </c>
      <c r="B14" s="6" t="inlineStr">
        <is>
          <t>E-Commerce Dispute Chat Queue</t>
        </is>
      </c>
      <c r="C14" s="6" t="inlineStr">
        <is>
          <t>Zendesk Enterprise Desk</t>
        </is>
      </c>
      <c r="D14" s="52" t="n">
        <v>2800</v>
      </c>
      <c r="E14" s="52" t="n">
        <v>2690</v>
      </c>
      <c r="F14" s="53" t="n">
        <v>0.0392</v>
      </c>
      <c r="G14" s="54" t="n">
        <v>32</v>
      </c>
      <c r="H14" s="54" t="n">
        <v>4.35</v>
      </c>
      <c r="I14" s="44" t="inlineStr">
        <is>
          <t>In Review</t>
        </is>
      </c>
      <c r="J14" s="6" t="inlineStr">
        <is>
          <t>V. Anggraini</t>
        </is>
      </c>
    </row>
    <row r="15" ht="20" customHeight="1">
      <c r="A15" s="9" t="inlineStr">
        <is>
          <t>CHN-08</t>
        </is>
      </c>
      <c r="B15" s="9" t="inlineStr">
        <is>
          <t>Corporate Email Helpdesk Inbound</t>
        </is>
      </c>
      <c r="C15" s="9" t="inlineStr">
        <is>
          <t>Microsoft Exchange Hybrid</t>
        </is>
      </c>
      <c r="D15" s="55" t="n">
        <v>4500</v>
      </c>
      <c r="E15" s="55" t="n">
        <v>4420</v>
      </c>
      <c r="F15" s="56" t="n">
        <v>0.0177</v>
      </c>
      <c r="G15" s="57" t="n">
        <v>120</v>
      </c>
      <c r="H15" s="57" t="n">
        <v>4.4</v>
      </c>
      <c r="I15" s="43" t="inlineStr">
        <is>
          <t>Optimal</t>
        </is>
      </c>
      <c r="J15" s="9" t="inlineStr">
        <is>
          <t>R. Hidayat</t>
        </is>
      </c>
    </row>
    <row r="16" ht="20" customHeight="1">
      <c r="A16" s="6" t="inlineStr">
        <is>
          <t>CHN-09</t>
        </is>
      </c>
      <c r="B16" s="6" t="inlineStr">
        <is>
          <t>Walk-in IT Service Tech Lounge</t>
        </is>
      </c>
      <c r="C16" s="6" t="inlineStr">
        <is>
          <t>On-Premise Physical Kiosk</t>
        </is>
      </c>
      <c r="D16" s="4" t="n">
        <v>850</v>
      </c>
      <c r="E16" s="4" t="n">
        <v>850</v>
      </c>
      <c r="F16" s="53" t="n">
        <v>0</v>
      </c>
      <c r="G16" s="54" t="n">
        <v>45</v>
      </c>
      <c r="H16" s="54" t="n">
        <v>4.9</v>
      </c>
      <c r="I16" s="43" t="inlineStr">
        <is>
          <t>Optimal</t>
        </is>
      </c>
      <c r="J16" s="6" t="inlineStr">
        <is>
          <t>F. Hakim</t>
        </is>
      </c>
    </row>
    <row r="17" ht="20" customHeight="1">
      <c r="A17" s="9" t="inlineStr">
        <is>
          <t>CHN-10</t>
        </is>
      </c>
      <c r="B17" s="9" t="inlineStr">
        <is>
          <t>X (Twitter) Public Support Mentions</t>
        </is>
      </c>
      <c r="C17" s="9" t="inlineStr">
        <is>
          <t>Sprinklr Enterprise CX</t>
        </is>
      </c>
      <c r="D17" s="55" t="n">
        <v>1200</v>
      </c>
      <c r="E17" s="55" t="n">
        <v>1170</v>
      </c>
      <c r="F17" s="56" t="n">
        <v>0.025</v>
      </c>
      <c r="G17" s="57" t="n">
        <v>24.5</v>
      </c>
      <c r="H17" s="57" t="n">
        <v>4.45</v>
      </c>
      <c r="I17" s="43" t="inlineStr">
        <is>
          <t>Optimal</t>
        </is>
      </c>
      <c r="J17" s="9" t="inlineStr">
        <is>
          <t>M. Taufik</t>
        </is>
      </c>
    </row>
    <row r="18" ht="20" customHeight="1">
      <c r="A18" s="6" t="inlineStr">
        <is>
          <t>CHN-11</t>
        </is>
      </c>
      <c r="B18" s="6" t="inlineStr">
        <is>
          <t>Instagram Direct Customer Help</t>
        </is>
      </c>
      <c r="C18" s="6" t="inlineStr">
        <is>
          <t>Meta Business Suite API</t>
        </is>
      </c>
      <c r="D18" s="52" t="n">
        <v>1500</v>
      </c>
      <c r="E18" s="52" t="n">
        <v>1460</v>
      </c>
      <c r="F18" s="53" t="n">
        <v>0.0267</v>
      </c>
      <c r="G18" s="54" t="n">
        <v>26</v>
      </c>
      <c r="H18" s="54" t="n">
        <v>4.48</v>
      </c>
      <c r="I18" s="43" t="inlineStr">
        <is>
          <t>Optimal</t>
        </is>
      </c>
      <c r="J18" s="6" t="inlineStr">
        <is>
          <t>M. Taufik</t>
        </is>
      </c>
    </row>
    <row r="19" ht="20" customHeight="1">
      <c r="A19" s="9" t="inlineStr">
        <is>
          <t>CHN-12</t>
        </is>
      </c>
      <c r="B19" s="9" t="inlineStr">
        <is>
          <t>ATM Helpdesk Intercom Paging</t>
        </is>
      </c>
      <c r="C19" s="9" t="inlineStr">
        <is>
          <t>VoIP SIP Relay over MPLS</t>
        </is>
      </c>
      <c r="D19" s="7" t="n">
        <v>650</v>
      </c>
      <c r="E19" s="7" t="n">
        <v>642</v>
      </c>
      <c r="F19" s="56" t="n">
        <v>0.0123</v>
      </c>
      <c r="G19" s="57" t="n">
        <v>15.4</v>
      </c>
      <c r="H19" s="57" t="n">
        <v>4.55</v>
      </c>
      <c r="I19" s="43" t="inlineStr">
        <is>
          <t>Optimal</t>
        </is>
      </c>
      <c r="J19" s="9" t="inlineStr">
        <is>
          <t>I. Setiawan</t>
        </is>
      </c>
    </row>
    <row r="20" ht="20" customHeight="1">
      <c r="A20" s="6" t="inlineStr">
        <is>
          <t>CHN-13</t>
        </is>
      </c>
      <c r="B20" s="6" t="inlineStr">
        <is>
          <t>Wealth Management WhatsApp Desk</t>
        </is>
      </c>
      <c r="C20" s="6" t="inlineStr">
        <is>
          <t>WhatsApp Business Cloud</t>
        </is>
      </c>
      <c r="D20" s="4" t="n">
        <v>420</v>
      </c>
      <c r="E20" s="4" t="n">
        <v>420</v>
      </c>
      <c r="F20" s="53" t="n">
        <v>0</v>
      </c>
      <c r="G20" s="54" t="n">
        <v>6</v>
      </c>
      <c r="H20" s="54" t="n">
        <v>4.92</v>
      </c>
      <c r="I20" s="43" t="inlineStr">
        <is>
          <t>Optimal</t>
        </is>
      </c>
      <c r="J20" s="6" t="inlineStr">
        <is>
          <t>H. Wibowo</t>
        </is>
      </c>
    </row>
    <row r="21" ht="20" customHeight="1">
      <c r="A21" s="9" t="inlineStr">
        <is>
          <t>CHN-14</t>
        </is>
      </c>
      <c r="B21" s="9" t="inlineStr">
        <is>
          <t>Developer Open API Support Ticket</t>
        </is>
      </c>
      <c r="C21" s="9" t="inlineStr">
        <is>
          <t>Jira Service Management</t>
        </is>
      </c>
      <c r="D21" s="7" t="n">
        <v>350</v>
      </c>
      <c r="E21" s="7" t="n">
        <v>345</v>
      </c>
      <c r="F21" s="56" t="n">
        <v>0.0143</v>
      </c>
      <c r="G21" s="57" t="n">
        <v>65</v>
      </c>
      <c r="H21" s="57" t="n">
        <v>4.6</v>
      </c>
      <c r="I21" s="43" t="inlineStr">
        <is>
          <t>Optimal</t>
        </is>
      </c>
      <c r="J21" s="9" t="inlineStr">
        <is>
          <t>D. Arifin</t>
        </is>
      </c>
    </row>
    <row r="22" ht="20" customHeight="1">
      <c r="A22" s="6" t="inlineStr">
        <is>
          <t>CHN-15</t>
        </is>
      </c>
      <c r="B22" s="6" t="inlineStr">
        <is>
          <t>SMS Two-Way Keyword Support</t>
        </is>
      </c>
      <c r="C22" s="6" t="inlineStr">
        <is>
          <t>Telkomsel / Indosat SMSC</t>
        </is>
      </c>
      <c r="D22" s="4" t="n">
        <v>850</v>
      </c>
      <c r="E22" s="4" t="n">
        <v>810</v>
      </c>
      <c r="F22" s="53" t="n">
        <v>0.0471</v>
      </c>
      <c r="G22" s="54" t="n">
        <v>40</v>
      </c>
      <c r="H22" s="54" t="n">
        <v>4.25</v>
      </c>
      <c r="I22" s="44" t="inlineStr">
        <is>
          <t>In Review</t>
        </is>
      </c>
      <c r="J22" s="6" t="inlineStr">
        <is>
          <t>M. Wardhani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2" customWidth="1" min="3" max="3"/>
    <col width="24" customWidth="1" min="4" max="4"/>
    <col width="22" customWidth="1" min="5" max="5"/>
    <col width="22" customWidth="1" min="6" max="6"/>
    <col width="18" customWidth="1" min="7" max="7"/>
    <col width="20" customWidth="1" min="8" max="8"/>
    <col width="16" customWidth="1" min="9" max="9"/>
    <col width="18" customWidth="1" min="10" max="10"/>
  </cols>
  <sheetData>
    <row r="1" ht="28" customHeight="1">
      <c r="A1" s="45" t="inlineStr">
        <is>
          <t>🎯 FIRST CONTACT RESOLUTION (FCR) - SERVICE DESK EFFICIENCY</t>
        </is>
      </c>
    </row>
    <row r="2">
      <c r="A2" s="2" t="inlineStr">
        <is>
          <t>Tracking resolution without transfer, repeat customer contacts within 48h, and FCR targets.</t>
        </is>
      </c>
    </row>
    <row r="4" ht="18" customHeight="1">
      <c r="A4" s="46" t="inlineStr">
        <is>
          <t>TOTAL CONTACT CASES ANALYZED</t>
        </is>
      </c>
      <c r="B4" s="99" t="n"/>
      <c r="C4" s="46" t="inlineStr">
        <is>
          <t>TOTAL RESOLVED ON FIRST CONTACT</t>
        </is>
      </c>
      <c r="D4" s="99" t="n"/>
      <c r="E4" s="46" t="inlineStr">
        <is>
          <t>OVERALL FIRST CONTACT RESOLUTION</t>
        </is>
      </c>
      <c r="F4" s="99" t="n"/>
      <c r="G4" s="46" t="inlineStr">
        <is>
          <t>FCR COMPLIANCE TARGET MET</t>
        </is>
      </c>
      <c r="H4" s="100" t="n"/>
      <c r="I4" s="100" t="n"/>
      <c r="J4" s="99" t="n"/>
    </row>
    <row r="5" ht="22" customHeight="1">
      <c r="A5" s="48">
        <f>SUM(C8:C22)</f>
        <v/>
      </c>
      <c r="B5" s="99" t="n"/>
      <c r="C5" s="48">
        <f>SUM(D8:D22)</f>
        <v/>
      </c>
      <c r="D5" s="99" t="n"/>
      <c r="E5" s="58">
        <f>SUM(D8:D22)/SUM(C8:C22)</f>
        <v/>
      </c>
      <c r="F5" s="99" t="n"/>
      <c r="G5" s="58">
        <f>COUNTIF(I8:I22,"Compliant")/COUNTA(I8:I22)</f>
        <v/>
      </c>
      <c r="H5" s="100" t="n"/>
      <c r="I5" s="100" t="n"/>
      <c r="J5" s="99" t="n"/>
    </row>
    <row r="7" ht="24" customHeight="1">
      <c r="A7" s="3" t="inlineStr">
        <is>
          <t>CATEGORY ID</t>
        </is>
      </c>
      <c r="B7" s="3" t="inlineStr">
        <is>
          <t>INBOUND ISSUE CLASSIFICATION</t>
        </is>
      </c>
      <c r="C7" s="3" t="inlineStr">
        <is>
          <t>TOTAL INBOUND TICKETS</t>
        </is>
      </c>
      <c r="D7" s="3" t="inlineStr">
        <is>
          <t>RESOLVED ON FIRST CONTACT</t>
        </is>
      </c>
      <c r="E7" s="3" t="inlineStr">
        <is>
          <t>ESCALATED TO TIER 2/3</t>
        </is>
      </c>
      <c r="F7" s="3" t="inlineStr">
        <is>
          <t>REPEAT CONTACT (48H)</t>
        </is>
      </c>
      <c r="G7" s="3" t="inlineStr">
        <is>
          <t>ACTUAL FCR RATE %</t>
        </is>
      </c>
      <c r="H7" s="3" t="inlineStr">
        <is>
          <t>TARGET FCR BENCHMARK</t>
        </is>
      </c>
      <c r="I7" s="3" t="inlineStr">
        <is>
          <t>FCR STATUS</t>
        </is>
      </c>
      <c r="J7" s="3" t="inlineStr">
        <is>
          <t>CATEGORY OWNER</t>
        </is>
      </c>
    </row>
    <row r="8" ht="20" customHeight="1">
      <c r="A8" s="6" t="inlineStr">
        <is>
          <t>FCR-01</t>
        </is>
      </c>
      <c r="B8" s="6" t="inlineStr">
        <is>
          <t>Mobile App Password &amp; PIN Reset</t>
        </is>
      </c>
      <c r="C8" s="52" t="n">
        <v>14500</v>
      </c>
      <c r="D8" s="52" t="n">
        <v>14065</v>
      </c>
      <c r="E8" s="4" t="n">
        <v>435</v>
      </c>
      <c r="F8" s="4" t="n">
        <v>120</v>
      </c>
      <c r="G8" s="6">
        <f>D8/C8</f>
        <v/>
      </c>
      <c r="H8" s="53" t="n">
        <v>0.95</v>
      </c>
      <c r="I8" s="43">
        <f>IF(G8&gt;=H8,"Compliant","At Risk")</f>
        <v/>
      </c>
      <c r="J8" s="6" t="inlineStr">
        <is>
          <t>S. Rahardjo</t>
        </is>
      </c>
    </row>
    <row r="9" ht="20" customHeight="1">
      <c r="A9" s="9" t="inlineStr">
        <is>
          <t>FCR-02</t>
        </is>
      </c>
      <c r="B9" s="9" t="inlineStr">
        <is>
          <t>Instant Debit / ATM Card Blocking</t>
        </is>
      </c>
      <c r="C9" s="55" t="n">
        <v>8200</v>
      </c>
      <c r="D9" s="55" t="n">
        <v>8036</v>
      </c>
      <c r="E9" s="7" t="n">
        <v>164</v>
      </c>
      <c r="F9" s="7" t="n">
        <v>45</v>
      </c>
      <c r="G9" s="9">
        <f>D9/C9</f>
        <v/>
      </c>
      <c r="H9" s="56" t="n">
        <v>0.95</v>
      </c>
      <c r="I9" s="43">
        <f>IF(G9&gt;=H9,"Compliant","At Risk")</f>
        <v/>
      </c>
      <c r="J9" s="9" t="inlineStr">
        <is>
          <t>I. Setiawan</t>
        </is>
      </c>
    </row>
    <row r="10" ht="20" customHeight="1">
      <c r="A10" s="6" t="inlineStr">
        <is>
          <t>FCR-03</t>
        </is>
      </c>
      <c r="B10" s="6" t="inlineStr">
        <is>
          <t>Mobile Banking OTP SMS Resend</t>
        </is>
      </c>
      <c r="C10" s="52" t="n">
        <v>6800</v>
      </c>
      <c r="D10" s="52" t="n">
        <v>6392</v>
      </c>
      <c r="E10" s="4" t="n">
        <v>408</v>
      </c>
      <c r="F10" s="4" t="n">
        <v>180</v>
      </c>
      <c r="G10" s="6">
        <f>D10/C10</f>
        <v/>
      </c>
      <c r="H10" s="53" t="n">
        <v>0.9</v>
      </c>
      <c r="I10" s="43">
        <f>IF(G10&gt;=H10,"Compliant","At Risk")</f>
        <v/>
      </c>
      <c r="J10" s="6" t="inlineStr">
        <is>
          <t>S. Rahardjo</t>
        </is>
      </c>
    </row>
    <row r="11" ht="20" customHeight="1">
      <c r="A11" s="9" t="inlineStr">
        <is>
          <t>FCR-04</t>
        </is>
      </c>
      <c r="B11" s="9" t="inlineStr">
        <is>
          <t>Account Balance &amp; Recent Statement</t>
        </is>
      </c>
      <c r="C11" s="55" t="n">
        <v>5400</v>
      </c>
      <c r="D11" s="55" t="n">
        <v>5292</v>
      </c>
      <c r="E11" s="7" t="n">
        <v>108</v>
      </c>
      <c r="F11" s="7" t="n">
        <v>30</v>
      </c>
      <c r="G11" s="9">
        <f>D11/C11</f>
        <v/>
      </c>
      <c r="H11" s="56" t="n">
        <v>0.95</v>
      </c>
      <c r="I11" s="43">
        <f>IF(G11&gt;=H11,"Compliant","At Risk")</f>
        <v/>
      </c>
      <c r="J11" s="9" t="inlineStr">
        <is>
          <t>B. Gunawan</t>
        </is>
      </c>
    </row>
    <row r="12" ht="20" customHeight="1">
      <c r="A12" s="6" t="inlineStr">
        <is>
          <t>FCR-05</t>
        </is>
      </c>
      <c r="B12" s="6" t="inlineStr">
        <is>
          <t>BI-FAST Wire Transfer Status Inquiry</t>
        </is>
      </c>
      <c r="C12" s="52" t="n">
        <v>4200</v>
      </c>
      <c r="D12" s="52" t="n">
        <v>3696</v>
      </c>
      <c r="E12" s="4" t="n">
        <v>504</v>
      </c>
      <c r="F12" s="4" t="n">
        <v>210</v>
      </c>
      <c r="G12" s="6">
        <f>D12/C12</f>
        <v/>
      </c>
      <c r="H12" s="53" t="n">
        <v>0.85</v>
      </c>
      <c r="I12" s="43">
        <f>IF(G12&gt;=H12,"Compliant","At Risk")</f>
        <v/>
      </c>
      <c r="J12" s="6" t="inlineStr">
        <is>
          <t>H. Wibowo</t>
        </is>
      </c>
    </row>
    <row r="13" ht="20" customHeight="1">
      <c r="A13" s="9" t="inlineStr">
        <is>
          <t>FCR-06</t>
        </is>
      </c>
      <c r="B13" s="9" t="inlineStr">
        <is>
          <t>E-Commerce Debit Card 3D Secure Glitch</t>
        </is>
      </c>
      <c r="C13" s="55" t="n">
        <v>3800</v>
      </c>
      <c r="D13" s="55" t="n">
        <v>3192</v>
      </c>
      <c r="E13" s="7" t="n">
        <v>608</v>
      </c>
      <c r="F13" s="7" t="n">
        <v>250</v>
      </c>
      <c r="G13" s="9">
        <f>D13/C13</f>
        <v/>
      </c>
      <c r="H13" s="56" t="n">
        <v>0.8</v>
      </c>
      <c r="I13" s="43">
        <f>IF(G13&gt;=H13,"Compliant","At Risk")</f>
        <v/>
      </c>
      <c r="J13" s="9" t="inlineStr">
        <is>
          <t>V. Anggraini</t>
        </is>
      </c>
    </row>
    <row r="14" ht="20" customHeight="1">
      <c r="A14" s="6" t="inlineStr">
        <is>
          <t>FCR-07</t>
        </is>
      </c>
      <c r="B14" s="6" t="inlineStr">
        <is>
          <t>Credit Card Billing Due Date Extension</t>
        </is>
      </c>
      <c r="C14" s="52" t="n">
        <v>2900</v>
      </c>
      <c r="D14" s="52" t="n">
        <v>2668</v>
      </c>
      <c r="E14" s="4" t="n">
        <v>232</v>
      </c>
      <c r="F14" s="4" t="n">
        <v>85</v>
      </c>
      <c r="G14" s="6">
        <f>D14/C14</f>
        <v/>
      </c>
      <c r="H14" s="53" t="n">
        <v>0.9</v>
      </c>
      <c r="I14" s="43">
        <f>IF(G14&gt;=H14,"Compliant","At Risk")</f>
        <v/>
      </c>
      <c r="J14" s="6" t="inlineStr">
        <is>
          <t>V. Anggraini</t>
        </is>
      </c>
    </row>
    <row r="15" ht="20" customHeight="1">
      <c r="A15" s="9" t="inlineStr">
        <is>
          <t>FCR-08</t>
        </is>
      </c>
      <c r="B15" s="9" t="inlineStr">
        <is>
          <t>Corporate VPN &amp; Wi-Fi Access Glitch</t>
        </is>
      </c>
      <c r="C15" s="55" t="n">
        <v>2400</v>
      </c>
      <c r="D15" s="55" t="n">
        <v>2256</v>
      </c>
      <c r="E15" s="7" t="n">
        <v>144</v>
      </c>
      <c r="F15" s="7" t="n">
        <v>40</v>
      </c>
      <c r="G15" s="9">
        <f>D15/C15</f>
        <v/>
      </c>
      <c r="H15" s="56" t="n">
        <v>0.9</v>
      </c>
      <c r="I15" s="43">
        <f>IF(G15&gt;=H15,"Compliant","At Risk")</f>
        <v/>
      </c>
      <c r="J15" s="9" t="inlineStr">
        <is>
          <t>R. Hidayat</t>
        </is>
      </c>
    </row>
    <row r="16" ht="20" customHeight="1">
      <c r="A16" s="6" t="inlineStr">
        <is>
          <t>FCR-09</t>
        </is>
      </c>
      <c r="B16" s="6" t="inlineStr">
        <is>
          <t>Mobile Banking Biometrics Device Swap</t>
        </is>
      </c>
      <c r="C16" s="52" t="n">
        <v>3100</v>
      </c>
      <c r="D16" s="52" t="n">
        <v>2945</v>
      </c>
      <c r="E16" s="4" t="n">
        <v>155</v>
      </c>
      <c r="F16" s="4" t="n">
        <v>60</v>
      </c>
      <c r="G16" s="6">
        <f>D16/C16</f>
        <v/>
      </c>
      <c r="H16" s="53" t="n">
        <v>0.92</v>
      </c>
      <c r="I16" s="43">
        <f>IF(G16&gt;=H16,"Compliant","At Risk")</f>
        <v/>
      </c>
      <c r="J16" s="6" t="inlineStr">
        <is>
          <t>S. Rahardjo</t>
        </is>
      </c>
    </row>
    <row r="17" ht="20" customHeight="1">
      <c r="A17" s="9" t="inlineStr">
        <is>
          <t>FCR-10</t>
        </is>
      </c>
      <c r="B17" s="9" t="inlineStr">
        <is>
          <t>ATM Cash Retain / Miscount Complaint</t>
        </is>
      </c>
      <c r="C17" s="55" t="n">
        <v>1850</v>
      </c>
      <c r="D17" s="55" t="n">
        <v>1387</v>
      </c>
      <c r="E17" s="7" t="n">
        <v>463</v>
      </c>
      <c r="F17" s="7" t="n">
        <v>210</v>
      </c>
      <c r="G17" s="9">
        <f>D17/C17</f>
        <v/>
      </c>
      <c r="H17" s="56" t="n">
        <v>0.75</v>
      </c>
      <c r="I17" s="43">
        <f>IF(G17&gt;=H17,"Compliant","At Risk")</f>
        <v/>
      </c>
      <c r="J17" s="9" t="inlineStr">
        <is>
          <t>I. Setiawan</t>
        </is>
      </c>
    </row>
    <row r="18" ht="20" customHeight="1">
      <c r="A18" s="6" t="inlineStr">
        <is>
          <t>FCR-11</t>
        </is>
      </c>
      <c r="B18" s="6" t="inlineStr">
        <is>
          <t>Customer Registered Address Update</t>
        </is>
      </c>
      <c r="C18" s="52" t="n">
        <v>1400</v>
      </c>
      <c r="D18" s="52" t="n">
        <v>1344</v>
      </c>
      <c r="E18" s="4" t="n">
        <v>56</v>
      </c>
      <c r="F18" s="4" t="n">
        <v>25</v>
      </c>
      <c r="G18" s="6">
        <f>D18/C18</f>
        <v/>
      </c>
      <c r="H18" s="53" t="n">
        <v>0.95</v>
      </c>
      <c r="I18" s="43">
        <f>IF(G18&gt;=H18,"Compliant","At Risk")</f>
        <v/>
      </c>
      <c r="J18" s="6" t="inlineStr">
        <is>
          <t>L. Wijaya</t>
        </is>
      </c>
    </row>
    <row r="19" ht="20" customHeight="1">
      <c r="A19" s="9" t="inlineStr">
        <is>
          <t>FCR-12</t>
        </is>
      </c>
      <c r="B19" s="9" t="inlineStr">
        <is>
          <t>QRIS Payment Double Deduction Claim</t>
        </is>
      </c>
      <c r="C19" s="55" t="n">
        <v>2200</v>
      </c>
      <c r="D19" s="55" t="n">
        <v>1650</v>
      </c>
      <c r="E19" s="7" t="n">
        <v>550</v>
      </c>
      <c r="F19" s="7" t="n">
        <v>220</v>
      </c>
      <c r="G19" s="9">
        <f>D19/C19</f>
        <v/>
      </c>
      <c r="H19" s="56" t="n">
        <v>0.75</v>
      </c>
      <c r="I19" s="43">
        <f>IF(G19&gt;=H19,"Compliant","At Risk")</f>
        <v/>
      </c>
      <c r="J19" s="9" t="inlineStr">
        <is>
          <t>V. Anggraini</t>
        </is>
      </c>
    </row>
    <row r="20" ht="20" customHeight="1">
      <c r="A20" s="6" t="inlineStr">
        <is>
          <t>FCR-13</t>
        </is>
      </c>
      <c r="B20" s="6" t="inlineStr">
        <is>
          <t>Corporate Email M365 Password Unlock</t>
        </is>
      </c>
      <c r="C20" s="52" t="n">
        <v>1950</v>
      </c>
      <c r="D20" s="52" t="n">
        <v>1911</v>
      </c>
      <c r="E20" s="4" t="n">
        <v>39</v>
      </c>
      <c r="F20" s="4" t="n">
        <v>15</v>
      </c>
      <c r="G20" s="6">
        <f>D20/C20</f>
        <v/>
      </c>
      <c r="H20" s="53" t="n">
        <v>0.95</v>
      </c>
      <c r="I20" s="43">
        <f>IF(G20&gt;=H20,"Compliant","At Risk")</f>
        <v/>
      </c>
      <c r="J20" s="6" t="inlineStr">
        <is>
          <t>R. Hidayat</t>
        </is>
      </c>
    </row>
    <row r="21" ht="20" customHeight="1">
      <c r="A21" s="9" t="inlineStr">
        <is>
          <t>FCR-14</t>
        </is>
      </c>
      <c r="B21" s="9" t="inlineStr">
        <is>
          <t>Wealth Management Portfolio Statement</t>
        </is>
      </c>
      <c r="C21" s="7" t="n">
        <v>650</v>
      </c>
      <c r="D21" s="7" t="n">
        <v>630</v>
      </c>
      <c r="E21" s="7" t="n">
        <v>20</v>
      </c>
      <c r="F21" s="7" t="n">
        <v>5</v>
      </c>
      <c r="G21" s="9">
        <f>D21/C21</f>
        <v/>
      </c>
      <c r="H21" s="56" t="n">
        <v>0.95</v>
      </c>
      <c r="I21" s="43">
        <f>IF(G21&gt;=H21,"Compliant","At Risk")</f>
        <v/>
      </c>
      <c r="J21" s="9" t="inlineStr">
        <is>
          <t>H. Wibowo</t>
        </is>
      </c>
    </row>
    <row r="22" ht="20" customHeight="1">
      <c r="A22" s="6" t="inlineStr">
        <is>
          <t>FCR-15</t>
        </is>
      </c>
      <c r="B22" s="6" t="inlineStr">
        <is>
          <t>Student Savings Card Activation</t>
        </is>
      </c>
      <c r="C22" s="52" t="n">
        <v>1200</v>
      </c>
      <c r="D22" s="52" t="n">
        <v>1164</v>
      </c>
      <c r="E22" s="4" t="n">
        <v>36</v>
      </c>
      <c r="F22" s="4" t="n">
        <v>12</v>
      </c>
      <c r="G22" s="6">
        <f>D22/C22</f>
        <v/>
      </c>
      <c r="H22" s="53" t="n">
        <v>0.95</v>
      </c>
      <c r="I22" s="43">
        <f>IF(G22&gt;=H22,"Compliant","At Risk")</f>
        <v/>
      </c>
      <c r="J22" s="6" t="inlineStr">
        <is>
          <t>S. Rahardjo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22" customWidth="1" min="4" max="4"/>
    <col width="22" customWidth="1" min="5" max="5"/>
    <col width="18" customWidth="1" min="6" max="6"/>
    <col width="18" customWidth="1" min="7" max="7"/>
    <col width="20" customWidth="1" min="8" max="8"/>
    <col width="20" customWidth="1" min="9" max="9"/>
    <col width="14" customWidth="1" min="10" max="10"/>
    <col width="18" customWidth="1" min="11" max="11"/>
  </cols>
  <sheetData>
    <row r="1" ht="28" customHeight="1">
      <c r="A1" s="45" t="inlineStr">
        <is>
          <t>🤖 CONVERSATIONAL AI CHATBOT DEFLECTION &amp; INTENT AUTOMATION</t>
        </is>
      </c>
    </row>
    <row r="2">
      <c r="A2" s="2" t="inlineStr">
        <is>
          <t>Virtual assistant resolution rates, intent confidence levels, human hand-off ratios, and user satisfaction.</t>
        </is>
      </c>
    </row>
    <row r="4" ht="18" customHeight="1">
      <c r="A4" s="46" t="inlineStr">
        <is>
          <t>TOTAL BOT HANDLED SESSIONS</t>
        </is>
      </c>
      <c r="B4" s="99" t="n"/>
      <c r="C4" s="46" t="inlineStr">
        <is>
          <t>TOTAL SESSIONS DEFLECTED</t>
        </is>
      </c>
      <c r="D4" s="99" t="n"/>
      <c r="E4" s="46" t="inlineStr">
        <is>
          <t>OVERALL BOT DEFLECTION RATE</t>
        </is>
      </c>
      <c r="F4" s="99" t="n"/>
      <c r="G4" s="46" t="inlineStr">
        <is>
          <t>AVERAGE USER SATISFACTION</t>
        </is>
      </c>
      <c r="H4" s="100" t="n"/>
      <c r="I4" s="100" t="n"/>
      <c r="J4" s="100" t="n"/>
      <c r="K4" s="99" t="n"/>
    </row>
    <row r="5" ht="22" customHeight="1">
      <c r="A5" s="48">
        <f>SUM(D8:D22)</f>
        <v/>
      </c>
      <c r="B5" s="99" t="n"/>
      <c r="C5" s="48">
        <f>SUM(E8:E22)</f>
        <v/>
      </c>
      <c r="D5" s="99" t="n"/>
      <c r="E5" s="58">
        <f>SUM(E8:E22)/SUM(D8:D22)</f>
        <v/>
      </c>
      <c r="F5" s="99" t="n"/>
      <c r="G5" s="58">
        <f>AVERAGE(I8:I22)</f>
        <v/>
      </c>
      <c r="H5" s="100" t="n"/>
      <c r="I5" s="100" t="n"/>
      <c r="J5" s="100" t="n"/>
      <c r="K5" s="99" t="n"/>
    </row>
    <row r="7" ht="24" customHeight="1">
      <c r="A7" s="3" t="inlineStr">
        <is>
          <t>INTENT ID</t>
        </is>
      </c>
      <c r="B7" s="3" t="inlineStr">
        <is>
          <t>CONVERSATIONAL BOT INTENT</t>
        </is>
      </c>
      <c r="C7" s="3" t="inlineStr">
        <is>
          <t>NLP INTENT CATEGORY</t>
        </is>
      </c>
      <c r="D7" s="3" t="inlineStr">
        <is>
          <t>TOTAL INCOMING SESSIONS</t>
        </is>
      </c>
      <c r="E7" s="3" t="inlineStr">
        <is>
          <t>SUCCESSFULLY DEFLECTED</t>
        </is>
      </c>
      <c r="F7" s="3" t="inlineStr">
        <is>
          <t>HANDOFF TO AGENT</t>
        </is>
      </c>
      <c r="G7" s="3" t="inlineStr">
        <is>
          <t>DEFLECTION RATE %</t>
        </is>
      </c>
      <c r="H7" s="3" t="inlineStr">
        <is>
          <t>INTENT CONFIDENCE %</t>
        </is>
      </c>
      <c r="I7" s="3" t="inlineStr">
        <is>
          <t>USER SATISFACTION %</t>
        </is>
      </c>
      <c r="J7" s="3" t="inlineStr">
        <is>
          <t>BOT STATUS</t>
        </is>
      </c>
      <c r="K7" s="3" t="inlineStr">
        <is>
          <t>AI BOT ENGINEER</t>
        </is>
      </c>
    </row>
    <row r="8" ht="20" customHeight="1">
      <c r="A8" s="6" t="inlineStr">
        <is>
          <t>INT-01</t>
        </is>
      </c>
      <c r="B8" s="6" t="inlineStr">
        <is>
          <t>Check Savings Account Balance</t>
        </is>
      </c>
      <c r="C8" s="6" t="inlineStr">
        <is>
          <t>Account Information</t>
        </is>
      </c>
      <c r="D8" s="52" t="n">
        <v>45000</v>
      </c>
      <c r="E8" s="52" t="n">
        <v>43650</v>
      </c>
      <c r="F8" s="52" t="n">
        <v>1350</v>
      </c>
      <c r="G8" s="6">
        <f>E8/D8</f>
        <v/>
      </c>
      <c r="H8" s="53" t="n">
        <v>0.985</v>
      </c>
      <c r="I8" s="53" t="n">
        <v>0.9399999999999999</v>
      </c>
      <c r="J8" s="43" t="inlineStr">
        <is>
          <t>Optimal</t>
        </is>
      </c>
      <c r="K8" s="6" t="inlineStr">
        <is>
          <t>A. Kurnia</t>
        </is>
      </c>
    </row>
    <row r="9" ht="20" customHeight="1">
      <c r="A9" s="9" t="inlineStr">
        <is>
          <t>INT-02</t>
        </is>
      </c>
      <c r="B9" s="9" t="inlineStr">
        <is>
          <t>Nearest Branch &amp; ATM Location</t>
        </is>
      </c>
      <c r="C9" s="9" t="inlineStr">
        <is>
          <t>General Information</t>
        </is>
      </c>
      <c r="D9" s="55" t="n">
        <v>28000</v>
      </c>
      <c r="E9" s="55" t="n">
        <v>27440</v>
      </c>
      <c r="F9" s="7" t="n">
        <v>560</v>
      </c>
      <c r="G9" s="9">
        <f>E9/D9</f>
        <v/>
      </c>
      <c r="H9" s="56" t="n">
        <v>0.99</v>
      </c>
      <c r="I9" s="56" t="n">
        <v>0.955</v>
      </c>
      <c r="J9" s="43" t="inlineStr">
        <is>
          <t>Optimal</t>
        </is>
      </c>
      <c r="K9" s="9" t="inlineStr">
        <is>
          <t>A. Kurnia</t>
        </is>
      </c>
    </row>
    <row r="10" ht="20" customHeight="1">
      <c r="A10" s="6" t="inlineStr">
        <is>
          <t>INT-03</t>
        </is>
      </c>
      <c r="B10" s="6" t="inlineStr">
        <is>
          <t>Credit Card Available Limit Inquiry</t>
        </is>
      </c>
      <c r="C10" s="6" t="inlineStr">
        <is>
          <t>Card Services</t>
        </is>
      </c>
      <c r="D10" s="52" t="n">
        <v>22000</v>
      </c>
      <c r="E10" s="52" t="n">
        <v>20680</v>
      </c>
      <c r="F10" s="52" t="n">
        <v>1320</v>
      </c>
      <c r="G10" s="6">
        <f>E10/D10</f>
        <v/>
      </c>
      <c r="H10" s="53" t="n">
        <v>0.97</v>
      </c>
      <c r="I10" s="53" t="n">
        <v>0.93</v>
      </c>
      <c r="J10" s="43" t="inlineStr">
        <is>
          <t>Optimal</t>
        </is>
      </c>
      <c r="K10" s="6" t="inlineStr">
        <is>
          <t>A. Kurnia</t>
        </is>
      </c>
    </row>
    <row r="11" ht="20" customHeight="1">
      <c r="A11" s="9" t="inlineStr">
        <is>
          <t>INT-04</t>
        </is>
      </c>
      <c r="B11" s="9" t="inlineStr">
        <is>
          <t>BI-FAST &amp; Online Transfer Fee Rules</t>
        </is>
      </c>
      <c r="C11" s="9" t="inlineStr">
        <is>
          <t>Fees &amp; Tariffs</t>
        </is>
      </c>
      <c r="D11" s="55" t="n">
        <v>18000</v>
      </c>
      <c r="E11" s="55" t="n">
        <v>17280</v>
      </c>
      <c r="F11" s="7" t="n">
        <v>720</v>
      </c>
      <c r="G11" s="9">
        <f>E11/D11</f>
        <v/>
      </c>
      <c r="H11" s="56" t="n">
        <v>0.98</v>
      </c>
      <c r="I11" s="56" t="n">
        <v>0.925</v>
      </c>
      <c r="J11" s="43" t="inlineStr">
        <is>
          <t>Optimal</t>
        </is>
      </c>
      <c r="K11" s="9" t="inlineStr">
        <is>
          <t>A. Kurnia</t>
        </is>
      </c>
    </row>
    <row r="12" ht="20" customHeight="1">
      <c r="A12" s="6" t="inlineStr">
        <is>
          <t>INT-05</t>
        </is>
      </c>
      <c r="B12" s="6" t="inlineStr">
        <is>
          <t>Foreign Exchange Currency Rates (FX)</t>
        </is>
      </c>
      <c r="C12" s="6" t="inlineStr">
        <is>
          <t>Market Rates</t>
        </is>
      </c>
      <c r="D12" s="52" t="n">
        <v>15000</v>
      </c>
      <c r="E12" s="52" t="n">
        <v>14700</v>
      </c>
      <c r="F12" s="4" t="n">
        <v>300</v>
      </c>
      <c r="G12" s="6">
        <f>E12/D12</f>
        <v/>
      </c>
      <c r="H12" s="53" t="n">
        <v>0.992</v>
      </c>
      <c r="I12" s="53" t="n">
        <v>0.96</v>
      </c>
      <c r="J12" s="43" t="inlineStr">
        <is>
          <t>Optimal</t>
        </is>
      </c>
      <c r="K12" s="6" t="inlineStr">
        <is>
          <t>A. Kurnia</t>
        </is>
      </c>
    </row>
    <row r="13" ht="20" customHeight="1">
      <c r="A13" s="9" t="inlineStr">
        <is>
          <t>INT-06</t>
        </is>
      </c>
      <c r="B13" s="9" t="inlineStr">
        <is>
          <t>Reset Mobile Banking User Password</t>
        </is>
      </c>
      <c r="C13" s="9" t="inlineStr">
        <is>
          <t>Self-Service Security</t>
        </is>
      </c>
      <c r="D13" s="55" t="n">
        <v>16000</v>
      </c>
      <c r="E13" s="55" t="n">
        <v>13440</v>
      </c>
      <c r="F13" s="55" t="n">
        <v>2560</v>
      </c>
      <c r="G13" s="9">
        <f>E13/D13</f>
        <v/>
      </c>
      <c r="H13" s="56" t="n">
        <v>0.9399999999999999</v>
      </c>
      <c r="I13" s="56" t="n">
        <v>0.89</v>
      </c>
      <c r="J13" s="43" t="inlineStr">
        <is>
          <t>Optimal</t>
        </is>
      </c>
      <c r="K13" s="9" t="inlineStr">
        <is>
          <t>A. Kurnia</t>
        </is>
      </c>
    </row>
    <row r="14" ht="20" customHeight="1">
      <c r="A14" s="6" t="inlineStr">
        <is>
          <t>INT-07</t>
        </is>
      </c>
      <c r="B14" s="6" t="inlineStr">
        <is>
          <t>Promo Discount &amp; Cashback Merchant</t>
        </is>
      </c>
      <c r="C14" s="6" t="inlineStr">
        <is>
          <t>Marketing Offers</t>
        </is>
      </c>
      <c r="D14" s="52" t="n">
        <v>24000</v>
      </c>
      <c r="E14" s="52" t="n">
        <v>22800</v>
      </c>
      <c r="F14" s="52" t="n">
        <v>1200</v>
      </c>
      <c r="G14" s="6">
        <f>E14/D14</f>
        <v/>
      </c>
      <c r="H14" s="53" t="n">
        <v>0.965</v>
      </c>
      <c r="I14" s="53" t="n">
        <v>0.91</v>
      </c>
      <c r="J14" s="43" t="inlineStr">
        <is>
          <t>Optimal</t>
        </is>
      </c>
      <c r="K14" s="6" t="inlineStr">
        <is>
          <t>A. Kurnia</t>
        </is>
      </c>
    </row>
    <row r="15" ht="20" customHeight="1">
      <c r="A15" s="9" t="inlineStr">
        <is>
          <t>INT-08</t>
        </is>
      </c>
      <c r="B15" s="9" t="inlineStr">
        <is>
          <t>Temporarily Lock / Unlock Debit Card</t>
        </is>
      </c>
      <c r="C15" s="9" t="inlineStr">
        <is>
          <t>Self-Service Security</t>
        </is>
      </c>
      <c r="D15" s="55" t="n">
        <v>12000</v>
      </c>
      <c r="E15" s="55" t="n">
        <v>11280</v>
      </c>
      <c r="F15" s="7" t="n">
        <v>720</v>
      </c>
      <c r="G15" s="9">
        <f>E15/D15</f>
        <v/>
      </c>
      <c r="H15" s="56" t="n">
        <v>0.975</v>
      </c>
      <c r="I15" s="56" t="n">
        <v>0.945</v>
      </c>
      <c r="J15" s="43" t="inlineStr">
        <is>
          <t>Optimal</t>
        </is>
      </c>
      <c r="K15" s="9" t="inlineStr">
        <is>
          <t>A. Kurnia</t>
        </is>
      </c>
    </row>
    <row r="16" ht="20" customHeight="1">
      <c r="A16" s="6" t="inlineStr">
        <is>
          <t>INT-09</t>
        </is>
      </c>
      <c r="B16" s="6" t="inlineStr">
        <is>
          <t>Time Deposit Interest Rate Calculator</t>
        </is>
      </c>
      <c r="C16" s="6" t="inlineStr">
        <is>
          <t>Product Simulation</t>
        </is>
      </c>
      <c r="D16" s="52" t="n">
        <v>8500</v>
      </c>
      <c r="E16" s="52" t="n">
        <v>7990</v>
      </c>
      <c r="F16" s="4" t="n">
        <v>510</v>
      </c>
      <c r="G16" s="6">
        <f>E16/D16</f>
        <v/>
      </c>
      <c r="H16" s="53" t="n">
        <v>0.96</v>
      </c>
      <c r="I16" s="53" t="n">
        <v>0.915</v>
      </c>
      <c r="J16" s="43" t="inlineStr">
        <is>
          <t>Optimal</t>
        </is>
      </c>
      <c r="K16" s="6" t="inlineStr">
        <is>
          <t>A. Kurnia</t>
        </is>
      </c>
    </row>
    <row r="17" ht="20" customHeight="1">
      <c r="A17" s="9" t="inlineStr">
        <is>
          <t>INT-10</t>
        </is>
      </c>
      <c r="B17" s="9" t="inlineStr">
        <is>
          <t>Report Lost Stolen Credit Card</t>
        </is>
      </c>
      <c r="C17" s="9" t="inlineStr">
        <is>
          <t>Urgent Fraud Action</t>
        </is>
      </c>
      <c r="D17" s="55" t="n">
        <v>4800</v>
      </c>
      <c r="E17" s="55" t="n">
        <v>3120</v>
      </c>
      <c r="F17" s="55" t="n">
        <v>1680</v>
      </c>
      <c r="G17" s="9">
        <f>E17/D17</f>
        <v/>
      </c>
      <c r="H17" s="56" t="n">
        <v>0.92</v>
      </c>
      <c r="I17" s="56" t="n">
        <v>0.88</v>
      </c>
      <c r="J17" s="44" t="inlineStr">
        <is>
          <t>In Review</t>
        </is>
      </c>
      <c r="K17" s="9" t="inlineStr">
        <is>
          <t>A. Kurnia</t>
        </is>
      </c>
    </row>
    <row r="18" ht="20" customHeight="1">
      <c r="A18" s="6" t="inlineStr">
        <is>
          <t>INT-11</t>
        </is>
      </c>
      <c r="B18" s="6" t="inlineStr">
        <is>
          <t>Disputed Transaction Investigation</t>
        </is>
      </c>
      <c r="C18" s="6" t="inlineStr">
        <is>
          <t>Complex Dispute Claim</t>
        </is>
      </c>
      <c r="D18" s="52" t="n">
        <v>6200</v>
      </c>
      <c r="E18" s="52" t="n">
        <v>1860</v>
      </c>
      <c r="F18" s="52" t="n">
        <v>4340</v>
      </c>
      <c r="G18" s="6">
        <f>E18/D18</f>
        <v/>
      </c>
      <c r="H18" s="53" t="n">
        <v>0.88</v>
      </c>
      <c r="I18" s="53" t="n">
        <v>0.8100000000000001</v>
      </c>
      <c r="J18" s="44" t="inlineStr">
        <is>
          <t>In Review</t>
        </is>
      </c>
      <c r="K18" s="6" t="inlineStr">
        <is>
          <t>A. Kurnia</t>
        </is>
      </c>
    </row>
    <row r="19" ht="20" customHeight="1">
      <c r="A19" s="9" t="inlineStr">
        <is>
          <t>INT-12</t>
        </is>
      </c>
      <c r="B19" s="9" t="inlineStr">
        <is>
          <t>Mutual Fund NAV Daily Performance</t>
        </is>
      </c>
      <c r="C19" s="9" t="inlineStr">
        <is>
          <t>Wealth Advisory</t>
        </is>
      </c>
      <c r="D19" s="55" t="n">
        <v>4100</v>
      </c>
      <c r="E19" s="55" t="n">
        <v>3813</v>
      </c>
      <c r="F19" s="7" t="n">
        <v>287</v>
      </c>
      <c r="G19" s="9">
        <f>E19/D19</f>
        <v/>
      </c>
      <c r="H19" s="56" t="n">
        <v>0.955</v>
      </c>
      <c r="I19" s="56" t="n">
        <v>0.905</v>
      </c>
      <c r="J19" s="43" t="inlineStr">
        <is>
          <t>Optimal</t>
        </is>
      </c>
      <c r="K19" s="9" t="inlineStr">
        <is>
          <t>A. Kurnia</t>
        </is>
      </c>
    </row>
    <row r="20" ht="20" customHeight="1">
      <c r="A20" s="6" t="inlineStr">
        <is>
          <t>INT-13</t>
        </is>
      </c>
      <c r="B20" s="6" t="inlineStr">
        <is>
          <t>Download Bank E-Statement PDF</t>
        </is>
      </c>
      <c r="C20" s="6" t="inlineStr">
        <is>
          <t>Document Service</t>
        </is>
      </c>
      <c r="D20" s="52" t="n">
        <v>19500</v>
      </c>
      <c r="E20" s="52" t="n">
        <v>18915</v>
      </c>
      <c r="F20" s="4" t="n">
        <v>585</v>
      </c>
      <c r="G20" s="6">
        <f>E20/D20</f>
        <v/>
      </c>
      <c r="H20" s="53" t="n">
        <v>0.98</v>
      </c>
      <c r="I20" s="53" t="n">
        <v>0.965</v>
      </c>
      <c r="J20" s="43" t="inlineStr">
        <is>
          <t>Optimal</t>
        </is>
      </c>
      <c r="K20" s="6" t="inlineStr">
        <is>
          <t>A. Kurnia</t>
        </is>
      </c>
    </row>
    <row r="21" ht="20" customHeight="1">
      <c r="A21" s="9" t="inlineStr">
        <is>
          <t>INT-14</t>
        </is>
      </c>
      <c r="B21" s="9" t="inlineStr">
        <is>
          <t>Loan Repayment Schedule Table</t>
        </is>
      </c>
      <c r="C21" s="9" t="inlineStr">
        <is>
          <t>Credit Operations</t>
        </is>
      </c>
      <c r="D21" s="55" t="n">
        <v>7800</v>
      </c>
      <c r="E21" s="55" t="n">
        <v>7176</v>
      </c>
      <c r="F21" s="7" t="n">
        <v>624</v>
      </c>
      <c r="G21" s="9">
        <f>E21/D21</f>
        <v/>
      </c>
      <c r="H21" s="56" t="n">
        <v>0.945</v>
      </c>
      <c r="I21" s="56" t="n">
        <v>0.92</v>
      </c>
      <c r="J21" s="43" t="inlineStr">
        <is>
          <t>Optimal</t>
        </is>
      </c>
      <c r="K21" s="9" t="inlineStr">
        <is>
          <t>A. Kurnia</t>
        </is>
      </c>
    </row>
    <row r="22" ht="20" customHeight="1">
      <c r="A22" s="6" t="inlineStr">
        <is>
          <t>INT-15</t>
        </is>
      </c>
      <c r="B22" s="6" t="inlineStr">
        <is>
          <t>Student Savings Registration Process</t>
        </is>
      </c>
      <c r="C22" s="6" t="inlineStr">
        <is>
          <t>Onboarding Help</t>
        </is>
      </c>
      <c r="D22" s="52" t="n">
        <v>5200</v>
      </c>
      <c r="E22" s="52" t="n">
        <v>4836</v>
      </c>
      <c r="F22" s="4" t="n">
        <v>364</v>
      </c>
      <c r="G22" s="6">
        <f>E22/D22</f>
        <v/>
      </c>
      <c r="H22" s="53" t="n">
        <v>0.96</v>
      </c>
      <c r="I22" s="53" t="n">
        <v>0.93</v>
      </c>
      <c r="J22" s="43" t="inlineStr">
        <is>
          <t>Optimal</t>
        </is>
      </c>
      <c r="K22" s="6" t="inlineStr">
        <is>
          <t>A. Kurnia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6" customWidth="1" min="3" max="3"/>
    <col width="16" customWidth="1" min="4" max="4"/>
    <col width="20" customWidth="1" min="5" max="5"/>
    <col width="18" customWidth="1" min="6" max="6"/>
    <col width="20" customWidth="1" min="7" max="7"/>
    <col width="18" customWidth="1" min="8" max="8"/>
    <col width="22" customWidth="1" min="9" max="9"/>
    <col width="18" customWidth="1" min="10" max="10"/>
  </cols>
  <sheetData>
    <row r="1" ht="28" customHeight="1">
      <c r="A1" s="45" t="inlineStr">
        <is>
          <t>👥 WORKFORCE MANAGEMENT (WFM), AGENT OCCUPANCY &amp; CAPACITY</t>
        </is>
      </c>
    </row>
    <row r="2">
      <c r="A2" s="2" t="inlineStr">
        <is>
          <t>Handle hours, after-call work (ACW), idle time ratios, occupancy rates, and schedule adherence.</t>
        </is>
      </c>
    </row>
    <row r="4" ht="18" customHeight="1">
      <c r="A4" s="46" t="inlineStr">
        <is>
          <t>TOTAL SERVICE DESK AGENTS</t>
        </is>
      </c>
      <c r="B4" s="99" t="n"/>
      <c r="C4" s="46" t="inlineStr">
        <is>
          <t>TOTAL DAILY HANDLE HOURS</t>
        </is>
      </c>
      <c r="D4" s="99" t="n"/>
      <c r="E4" s="46" t="inlineStr">
        <is>
          <t>FLEET AVERAGE OCCUPANCY RATE</t>
        </is>
      </c>
      <c r="F4" s="99" t="n"/>
      <c r="G4" s="46" t="inlineStr">
        <is>
          <t>AVERAGE SCHEDULE ADHERENCE</t>
        </is>
      </c>
      <c r="H4" s="100" t="n"/>
      <c r="I4" s="100" t="n"/>
      <c r="J4" s="99" t="n"/>
    </row>
    <row r="5" ht="22" customHeight="1">
      <c r="A5" s="59">
        <f>SUM(C8:C22)</f>
        <v/>
      </c>
      <c r="B5" s="99" t="n"/>
      <c r="C5" s="60">
        <f>SUM(E8:E22)</f>
        <v/>
      </c>
      <c r="D5" s="99" t="n"/>
      <c r="E5" s="58">
        <f>AVERAGE(H8:H22)</f>
        <v/>
      </c>
      <c r="F5" s="99" t="n"/>
      <c r="G5" s="58">
        <f>AVERAGE(I8:I22)</f>
        <v/>
      </c>
      <c r="H5" s="100" t="n"/>
      <c r="I5" s="100" t="n"/>
      <c r="J5" s="99" t="n"/>
    </row>
    <row r="7" ht="24" customHeight="1">
      <c r="A7" s="3" t="inlineStr">
        <is>
          <t>SHIFT ID</t>
        </is>
      </c>
      <c r="B7" s="3" t="inlineStr">
        <is>
          <t>SUPPORT SQUAD / SHIFT TIER</t>
        </is>
      </c>
      <c r="C7" s="3" t="inlineStr">
        <is>
          <t>ROSTER AGENTS</t>
        </is>
      </c>
      <c r="D7" s="3" t="inlineStr">
        <is>
          <t>ACTIVE ON-DUTY</t>
        </is>
      </c>
      <c r="E7" s="3" t="inlineStr">
        <is>
          <t>TALK / HANDLE HOURS</t>
        </is>
      </c>
      <c r="F7" s="3" t="inlineStr">
        <is>
          <t>IDLE WAIT HOURS</t>
        </is>
      </c>
      <c r="G7" s="3" t="inlineStr">
        <is>
          <t>WRAP-UP ACW HOURS</t>
        </is>
      </c>
      <c r="H7" s="3" t="inlineStr">
        <is>
          <t>OCCUPANCY RATE %</t>
        </is>
      </c>
      <c r="I7" s="3" t="inlineStr">
        <is>
          <t>SCHEDULE ADHERENCE %</t>
        </is>
      </c>
      <c r="J7" s="3" t="inlineStr">
        <is>
          <t>SHIFT MANAGER</t>
        </is>
      </c>
    </row>
    <row r="8" ht="20" customHeight="1">
      <c r="A8" s="6" t="inlineStr">
        <is>
          <t>WFM-01</t>
        </is>
      </c>
      <c r="B8" s="6" t="inlineStr">
        <is>
          <t>Tier 1 Morning Shift Alpha (07:00-15:00)</t>
        </is>
      </c>
      <c r="C8" s="4" t="n">
        <v>65</v>
      </c>
      <c r="D8" s="4" t="n">
        <v>63</v>
      </c>
      <c r="E8" s="54" t="n">
        <v>385</v>
      </c>
      <c r="F8" s="54" t="n">
        <v>48</v>
      </c>
      <c r="G8" s="54" t="n">
        <v>62</v>
      </c>
      <c r="H8" s="6">
        <f>(E8+G8)/(E8+F8+G8)</f>
        <v/>
      </c>
      <c r="I8" s="53" t="n">
        <v>0.965</v>
      </c>
      <c r="J8" s="6" t="inlineStr">
        <is>
          <t>J. Pratama</t>
        </is>
      </c>
    </row>
    <row r="9" ht="20" customHeight="1">
      <c r="A9" s="9" t="inlineStr">
        <is>
          <t>WFM-02</t>
        </is>
      </c>
      <c r="B9" s="9" t="inlineStr">
        <is>
          <t>Tier 1 Morning Shift Beta (08:00-16:00)</t>
        </is>
      </c>
      <c r="C9" s="7" t="n">
        <v>70</v>
      </c>
      <c r="D9" s="7" t="n">
        <v>68</v>
      </c>
      <c r="E9" s="57" t="n">
        <v>420</v>
      </c>
      <c r="F9" s="57" t="n">
        <v>52</v>
      </c>
      <c r="G9" s="57" t="n">
        <v>68</v>
      </c>
      <c r="H9" s="9">
        <f>(E9+G9)/(E9+F9+G9)</f>
        <v/>
      </c>
      <c r="I9" s="56" t="n">
        <v>0.97</v>
      </c>
      <c r="J9" s="9" t="inlineStr">
        <is>
          <t>J. Pratama</t>
        </is>
      </c>
    </row>
    <row r="10" ht="20" customHeight="1">
      <c r="A10" s="6" t="inlineStr">
        <is>
          <t>WFM-03</t>
        </is>
      </c>
      <c r="B10" s="6" t="inlineStr">
        <is>
          <t>Tier 1 Evening Shift Alpha (15:00-23:00)</t>
        </is>
      </c>
      <c r="C10" s="4" t="n">
        <v>55</v>
      </c>
      <c r="D10" s="4" t="n">
        <v>54</v>
      </c>
      <c r="E10" s="54" t="n">
        <v>340</v>
      </c>
      <c r="F10" s="54" t="n">
        <v>42</v>
      </c>
      <c r="G10" s="54" t="n">
        <v>50</v>
      </c>
      <c r="H10" s="6">
        <f>(E10+G10)/(E10+F10+G10)</f>
        <v/>
      </c>
      <c r="I10" s="53" t="n">
        <v>0.955</v>
      </c>
      <c r="J10" s="6" t="inlineStr">
        <is>
          <t>D. Susanto</t>
        </is>
      </c>
    </row>
    <row r="11" ht="20" customHeight="1">
      <c r="A11" s="9" t="inlineStr">
        <is>
          <t>WFM-04</t>
        </is>
      </c>
      <c r="B11" s="9" t="inlineStr">
        <is>
          <t>Tier 1 Evening Shift Beta (16:00-24:00)</t>
        </is>
      </c>
      <c r="C11" s="7" t="n">
        <v>50</v>
      </c>
      <c r="D11" s="7" t="n">
        <v>48</v>
      </c>
      <c r="E11" s="57" t="n">
        <v>305</v>
      </c>
      <c r="F11" s="57" t="n">
        <v>40</v>
      </c>
      <c r="G11" s="57" t="n">
        <v>45</v>
      </c>
      <c r="H11" s="9">
        <f>(E11+G11)/(E11+F11+G11)</f>
        <v/>
      </c>
      <c r="I11" s="56" t="n">
        <v>0.96</v>
      </c>
      <c r="J11" s="9" t="inlineStr">
        <is>
          <t>D. Susanto</t>
        </is>
      </c>
    </row>
    <row r="12" ht="20" customHeight="1">
      <c r="A12" s="6" t="inlineStr">
        <is>
          <t>WFM-05</t>
        </is>
      </c>
      <c r="B12" s="6" t="inlineStr">
        <is>
          <t>Tier 1 Graveyard Night Shift (23:00-07:00)</t>
        </is>
      </c>
      <c r="C12" s="4" t="n">
        <v>25</v>
      </c>
      <c r="D12" s="4" t="n">
        <v>25</v>
      </c>
      <c r="E12" s="54" t="n">
        <v>125</v>
      </c>
      <c r="F12" s="54" t="n">
        <v>45</v>
      </c>
      <c r="G12" s="54" t="n">
        <v>20</v>
      </c>
      <c r="H12" s="6">
        <f>(E12+G12)/(E12+F12+G12)</f>
        <v/>
      </c>
      <c r="I12" s="53" t="n">
        <v>0.98</v>
      </c>
      <c r="J12" s="6" t="inlineStr">
        <is>
          <t>R. Ramli</t>
        </is>
      </c>
    </row>
    <row r="13" ht="20" customHeight="1">
      <c r="A13" s="9" t="inlineStr">
        <is>
          <t>WFM-06</t>
        </is>
      </c>
      <c r="B13" s="9" t="inlineStr">
        <is>
          <t>WhatsApp Dedicated Messaging Squad A</t>
        </is>
      </c>
      <c r="C13" s="7" t="n">
        <v>40</v>
      </c>
      <c r="D13" s="7" t="n">
        <v>40</v>
      </c>
      <c r="E13" s="57" t="n">
        <v>275</v>
      </c>
      <c r="F13" s="57" t="n">
        <v>22</v>
      </c>
      <c r="G13" s="57" t="n">
        <v>38</v>
      </c>
      <c r="H13" s="9">
        <f>(E13+G13)/(E13+F13+G13)</f>
        <v/>
      </c>
      <c r="I13" s="56" t="n">
        <v>0.975</v>
      </c>
      <c r="J13" s="9" t="inlineStr">
        <is>
          <t>M. Wardhani</t>
        </is>
      </c>
    </row>
    <row r="14" ht="20" customHeight="1">
      <c r="A14" s="6" t="inlineStr">
        <is>
          <t>WFM-07</t>
        </is>
      </c>
      <c r="B14" s="6" t="inlineStr">
        <is>
          <t>WhatsApp Dedicated Messaging Squad B</t>
        </is>
      </c>
      <c r="C14" s="4" t="n">
        <v>35</v>
      </c>
      <c r="D14" s="4" t="n">
        <v>34</v>
      </c>
      <c r="E14" s="54" t="n">
        <v>235</v>
      </c>
      <c r="F14" s="54" t="n">
        <v>20</v>
      </c>
      <c r="G14" s="54" t="n">
        <v>32</v>
      </c>
      <c r="H14" s="6">
        <f>(E14+G14)/(E14+F14+G14)</f>
        <v/>
      </c>
      <c r="I14" s="53" t="n">
        <v>0.97</v>
      </c>
      <c r="J14" s="6" t="inlineStr">
        <is>
          <t>M. Wardhani</t>
        </is>
      </c>
    </row>
    <row r="15" ht="20" customHeight="1">
      <c r="A15" s="9" t="inlineStr">
        <is>
          <t>WFM-08</t>
        </is>
      </c>
      <c r="B15" s="9" t="inlineStr">
        <is>
          <t>Tier 2 Technical Support Specialists</t>
        </is>
      </c>
      <c r="C15" s="7" t="n">
        <v>30</v>
      </c>
      <c r="D15" s="7" t="n">
        <v>29</v>
      </c>
      <c r="E15" s="57" t="n">
        <v>185</v>
      </c>
      <c r="F15" s="57" t="n">
        <v>25</v>
      </c>
      <c r="G15" s="57" t="n">
        <v>30</v>
      </c>
      <c r="H15" s="9">
        <f>(E15+G15)/(E15+F15+G15)</f>
        <v/>
      </c>
      <c r="I15" s="56" t="n">
        <v>0.96</v>
      </c>
      <c r="J15" s="9" t="inlineStr">
        <is>
          <t>B. Gunawan</t>
        </is>
      </c>
    </row>
    <row r="16" ht="20" customHeight="1">
      <c r="A16" s="6" t="inlineStr">
        <is>
          <t>WFM-09</t>
        </is>
      </c>
      <c r="B16" s="6" t="inlineStr">
        <is>
          <t>VIP Executive Support White-Glove Desk</t>
        </is>
      </c>
      <c r="C16" s="4" t="n">
        <v>12</v>
      </c>
      <c r="D16" s="4" t="n">
        <v>12</v>
      </c>
      <c r="E16" s="54" t="n">
        <v>45</v>
      </c>
      <c r="F16" s="54" t="n">
        <v>32</v>
      </c>
      <c r="G16" s="54" t="n">
        <v>12</v>
      </c>
      <c r="H16" s="6">
        <f>(E16+G16)/(E16+F16+G16)</f>
        <v/>
      </c>
      <c r="I16" s="53" t="n">
        <v>0.99</v>
      </c>
      <c r="J16" s="6" t="inlineStr">
        <is>
          <t>T. Pratiwi</t>
        </is>
      </c>
    </row>
    <row r="17" ht="20" customHeight="1">
      <c r="A17" s="9" t="inlineStr">
        <is>
          <t>WFM-10</t>
        </is>
      </c>
      <c r="B17" s="9" t="inlineStr">
        <is>
          <t>Card Dispute &amp; Chargeback Investigation</t>
        </is>
      </c>
      <c r="C17" s="7" t="n">
        <v>20</v>
      </c>
      <c r="D17" s="7" t="n">
        <v>20</v>
      </c>
      <c r="E17" s="57" t="n">
        <v>135</v>
      </c>
      <c r="F17" s="57" t="n">
        <v>12</v>
      </c>
      <c r="G17" s="57" t="n">
        <v>22</v>
      </c>
      <c r="H17" s="9">
        <f>(E17+G17)/(E17+F17+G17)</f>
        <v/>
      </c>
      <c r="I17" s="56" t="n">
        <v>0.95</v>
      </c>
      <c r="J17" s="9" t="inlineStr">
        <is>
          <t>V. Anggraini</t>
        </is>
      </c>
    </row>
    <row r="18" ht="20" customHeight="1">
      <c r="A18" s="6" t="inlineStr">
        <is>
          <t>WFM-11</t>
        </is>
      </c>
      <c r="B18" s="6" t="inlineStr">
        <is>
          <t>Outbound Promise Callback Team</t>
        </is>
      </c>
      <c r="C18" s="4" t="n">
        <v>18</v>
      </c>
      <c r="D18" s="4" t="n">
        <v>18</v>
      </c>
      <c r="E18" s="54" t="n">
        <v>110</v>
      </c>
      <c r="F18" s="54" t="n">
        <v>15</v>
      </c>
      <c r="G18" s="54" t="n">
        <v>18</v>
      </c>
      <c r="H18" s="6">
        <f>(E18+G18)/(E18+F18+G18)</f>
        <v/>
      </c>
      <c r="I18" s="53" t="n">
        <v>0.965</v>
      </c>
      <c r="J18" s="6" t="inlineStr">
        <is>
          <t>J. Pratama</t>
        </is>
      </c>
    </row>
    <row r="19" ht="20" customHeight="1">
      <c r="A19" s="9" t="inlineStr">
        <is>
          <t>WFM-12</t>
        </is>
      </c>
      <c r="B19" s="9" t="inlineStr">
        <is>
          <t>Social Media Care Response Squad</t>
        </is>
      </c>
      <c r="C19" s="7" t="n">
        <v>15</v>
      </c>
      <c r="D19" s="7" t="n">
        <v>15</v>
      </c>
      <c r="E19" s="57" t="n">
        <v>95</v>
      </c>
      <c r="F19" s="57" t="n">
        <v>12</v>
      </c>
      <c r="G19" s="57" t="n">
        <v>15</v>
      </c>
      <c r="H19" s="9">
        <f>(E19+G19)/(E19+F19+G19)</f>
        <v/>
      </c>
      <c r="I19" s="56" t="n">
        <v>0.97</v>
      </c>
      <c r="J19" s="9" t="inlineStr">
        <is>
          <t>M. Taufik</t>
        </is>
      </c>
    </row>
    <row r="20" ht="20" customHeight="1">
      <c r="A20" s="6" t="inlineStr">
        <is>
          <t>WFM-13</t>
        </is>
      </c>
      <c r="B20" s="6" t="inlineStr">
        <is>
          <t>Corporate Employee Internal Helpdesk</t>
        </is>
      </c>
      <c r="C20" s="4" t="n">
        <v>22</v>
      </c>
      <c r="D20" s="4" t="n">
        <v>22</v>
      </c>
      <c r="E20" s="54" t="n">
        <v>142</v>
      </c>
      <c r="F20" s="54" t="n">
        <v>16</v>
      </c>
      <c r="G20" s="54" t="n">
        <v>22</v>
      </c>
      <c r="H20" s="6">
        <f>(E20+G20)/(E20+F20+G20)</f>
        <v/>
      </c>
      <c r="I20" s="53" t="n">
        <v>0.96</v>
      </c>
      <c r="J20" s="6" t="inlineStr">
        <is>
          <t>R. Hidayat</t>
        </is>
      </c>
    </row>
    <row r="21" ht="20" customHeight="1">
      <c r="A21" s="9" t="inlineStr">
        <is>
          <t>WFM-14</t>
        </is>
      </c>
      <c r="B21" s="9" t="inlineStr">
        <is>
          <t>Wealth Management Client Desk</t>
        </is>
      </c>
      <c r="C21" s="7" t="n">
        <v>10</v>
      </c>
      <c r="D21" s="7" t="n">
        <v>10</v>
      </c>
      <c r="E21" s="57" t="n">
        <v>52</v>
      </c>
      <c r="F21" s="57" t="n">
        <v>18</v>
      </c>
      <c r="G21" s="57" t="n">
        <v>10</v>
      </c>
      <c r="H21" s="9">
        <f>(E21+G21)/(E21+F21+G21)</f>
        <v/>
      </c>
      <c r="I21" s="56" t="n">
        <v>0.985</v>
      </c>
      <c r="J21" s="9" t="inlineStr">
        <is>
          <t>H. Wibowo</t>
        </is>
      </c>
    </row>
    <row r="22" ht="20" customHeight="1">
      <c r="A22" s="6" t="inlineStr">
        <is>
          <t>WFM-15</t>
        </is>
      </c>
      <c r="B22" s="6" t="inlineStr">
        <is>
          <t>Walk-in Tech Lounge Genius Bar</t>
        </is>
      </c>
      <c r="C22" s="4" t="n">
        <v>14</v>
      </c>
      <c r="D22" s="4" t="n">
        <v>14</v>
      </c>
      <c r="E22" s="54" t="n">
        <v>88</v>
      </c>
      <c r="F22" s="54" t="n">
        <v>12</v>
      </c>
      <c r="G22" s="54" t="n">
        <v>15</v>
      </c>
      <c r="H22" s="6">
        <f>(E22+G22)/(E22+F22+G22)</f>
        <v/>
      </c>
      <c r="I22" s="53" t="n">
        <v>0.975</v>
      </c>
      <c r="J22" s="6" t="inlineStr">
        <is>
          <t>F. Hakim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4" customWidth="1" min="3" max="3"/>
    <col width="22" customWidth="1" min="4" max="4"/>
    <col width="14" customWidth="1" min="5" max="5"/>
    <col width="22" customWidth="1" min="6" max="6"/>
    <col width="18" customWidth="1" min="7" max="7"/>
    <col width="18" customWidth="1" min="8" max="8"/>
    <col width="20" customWidth="1" min="9" max="9"/>
    <col width="24" customWidth="1" min="10" max="10"/>
  </cols>
  <sheetData>
    <row r="1" ht="28" customHeight="1">
      <c r="A1" s="45" t="inlineStr">
        <is>
          <t>⭐ WHITE-GLOVE VIP EXECUTIVE CONCIERGE &amp; C-LEVEL SERVICE DESK</t>
        </is>
      </c>
    </row>
    <row r="2">
      <c r="A2" s="2" t="inlineStr">
        <is>
          <t>Dedicated white-glove technical support for Board of Directors and Commissioners with 15-min SLA.</t>
        </is>
      </c>
    </row>
    <row r="4" ht="18" customHeight="1">
      <c r="A4" s="46" t="inlineStr">
        <is>
          <t>TOTAL VIP TICKETS HANDLED</t>
        </is>
      </c>
      <c r="B4" s="99" t="n"/>
      <c r="C4" s="46" t="inlineStr">
        <is>
          <t>VIP 15-MINUTE SLA PASS RATE</t>
        </is>
      </c>
      <c r="D4" s="99" t="n"/>
      <c r="E4" s="46" t="inlineStr">
        <is>
          <t>AVERAGE FIRST RESPONSE TIME</t>
        </is>
      </c>
      <c r="F4" s="99" t="n"/>
      <c r="G4" s="46" t="inlineStr">
        <is>
          <t>VIP CUSTOMER SATISFACTION</t>
        </is>
      </c>
      <c r="H4" s="100" t="n"/>
      <c r="I4" s="100" t="n"/>
      <c r="J4" s="99" t="n"/>
    </row>
    <row r="5" ht="22" customHeight="1">
      <c r="A5" s="61">
        <f>COUNTA(A8:A22)</f>
        <v/>
      </c>
      <c r="B5" s="99" t="n"/>
      <c r="C5" s="58">
        <f>COUNTIF(H8:H22,"Compliant")/COUNTA(H8:H22)</f>
        <v/>
      </c>
      <c r="D5" s="99" t="n"/>
      <c r="E5" s="62">
        <f>AVERAGE(F8:F22)</f>
        <v/>
      </c>
      <c r="F5" s="99" t="n"/>
      <c r="G5" s="63">
        <f>AVERAGE(I8:I22)</f>
        <v/>
      </c>
      <c r="H5" s="100" t="n"/>
      <c r="I5" s="100" t="n"/>
      <c r="J5" s="99" t="n"/>
    </row>
    <row r="7" ht="24" customHeight="1">
      <c r="A7" s="3" t="inlineStr">
        <is>
          <t>TICKET ID</t>
        </is>
      </c>
      <c r="B7" s="3" t="inlineStr">
        <is>
          <t>VIP STAKEHOLDER / EXECUTIVE</t>
        </is>
      </c>
      <c r="C7" s="3" t="inlineStr">
        <is>
          <t>EXECUTIVE ROLE</t>
        </is>
      </c>
      <c r="D7" s="3" t="inlineStr">
        <is>
          <t>CHANNEL OF REQUEST</t>
        </is>
      </c>
      <c r="E7" s="3" t="inlineStr">
        <is>
          <t>CONTACT TIME</t>
        </is>
      </c>
      <c r="F7" s="3" t="inlineStr">
        <is>
          <t>FIRST RESPONSE (MINS)</t>
        </is>
      </c>
      <c r="G7" s="3" t="inlineStr">
        <is>
          <t>RESOLUTION (MINS)</t>
        </is>
      </c>
      <c r="H7" s="3" t="inlineStr">
        <is>
          <t>SLA STATUS (&lt;=15M)</t>
        </is>
      </c>
      <c r="I7" s="3" t="inlineStr">
        <is>
          <t>SATISFACTION RATING</t>
        </is>
      </c>
      <c r="J7" s="3" t="inlineStr">
        <is>
          <t>SENIOR CONCIERGE ENGINEER</t>
        </is>
      </c>
    </row>
    <row r="8" ht="20" customHeight="1">
      <c r="A8" s="6" t="inlineStr">
        <is>
          <t>VIP-001</t>
        </is>
      </c>
      <c r="B8" s="6" t="inlineStr">
        <is>
          <t>President Director &amp; CEO</t>
        </is>
      </c>
      <c r="C8" s="6" t="inlineStr">
        <is>
          <t>Executive Board</t>
        </is>
      </c>
      <c r="D8" s="6" t="inlineStr">
        <is>
          <t>Dedicated VIP Line</t>
        </is>
      </c>
      <c r="E8" s="6" t="inlineStr">
        <is>
          <t>08:15</t>
        </is>
      </c>
      <c r="F8" s="54" t="n">
        <v>1.2</v>
      </c>
      <c r="G8" s="54" t="n">
        <v>8.5</v>
      </c>
      <c r="H8" s="43" t="inlineStr">
        <is>
          <t>Compliant</t>
        </is>
      </c>
      <c r="I8" s="54" t="n">
        <v>5</v>
      </c>
      <c r="J8" s="6" t="inlineStr">
        <is>
          <t>K. Wardhana</t>
        </is>
      </c>
    </row>
    <row r="9" ht="20" customHeight="1">
      <c r="A9" s="9" t="inlineStr">
        <is>
          <t>VIP-002</t>
        </is>
      </c>
      <c r="B9" s="9" t="inlineStr">
        <is>
          <t>President Commissioner</t>
        </is>
      </c>
      <c r="C9" s="9" t="inlineStr">
        <is>
          <t>Board of Commissioners</t>
        </is>
      </c>
      <c r="D9" s="9" t="inlineStr">
        <is>
          <t>Concierge WhatsApp</t>
        </is>
      </c>
      <c r="E9" s="9" t="inlineStr">
        <is>
          <t>08:45</t>
        </is>
      </c>
      <c r="F9" s="57" t="n">
        <v>1.8</v>
      </c>
      <c r="G9" s="57" t="n">
        <v>11</v>
      </c>
      <c r="H9" s="43" t="inlineStr">
        <is>
          <t>Compliant</t>
        </is>
      </c>
      <c r="I9" s="57" t="n">
        <v>5</v>
      </c>
      <c r="J9" s="9" t="inlineStr">
        <is>
          <t>K. Wardhana</t>
        </is>
      </c>
    </row>
    <row r="10" ht="20" customHeight="1">
      <c r="A10" s="6" t="inlineStr">
        <is>
          <t>VIP-003</t>
        </is>
      </c>
      <c r="B10" s="6" t="inlineStr">
        <is>
          <t>Chief Financial Officer (CFO)</t>
        </is>
      </c>
      <c r="C10" s="6" t="inlineStr">
        <is>
          <t>Executive Board</t>
        </is>
      </c>
      <c r="D10" s="6" t="inlineStr">
        <is>
          <t>Direct Desk Hotline</t>
        </is>
      </c>
      <c r="E10" s="6" t="inlineStr">
        <is>
          <t>09:30</t>
        </is>
      </c>
      <c r="F10" s="53" t="n">
        <v>1</v>
      </c>
      <c r="G10" s="54" t="n">
        <v>6.2</v>
      </c>
      <c r="H10" s="43" t="inlineStr">
        <is>
          <t>Compliant</t>
        </is>
      </c>
      <c r="I10" s="54" t="n">
        <v>5</v>
      </c>
      <c r="J10" s="6" t="inlineStr">
        <is>
          <t>T. Pratiwi</t>
        </is>
      </c>
    </row>
    <row r="11" ht="20" customHeight="1">
      <c r="A11" s="9" t="inlineStr">
        <is>
          <t>VIP-004</t>
        </is>
      </c>
      <c r="B11" s="9" t="inlineStr">
        <is>
          <t>Chief Risk Officer (CRO)</t>
        </is>
      </c>
      <c r="C11" s="9" t="inlineStr">
        <is>
          <t>Executive Board</t>
        </is>
      </c>
      <c r="D11" s="9" t="inlineStr">
        <is>
          <t>Concierge WhatsApp</t>
        </is>
      </c>
      <c r="E11" s="9" t="inlineStr">
        <is>
          <t>10:10</t>
        </is>
      </c>
      <c r="F11" s="57" t="n">
        <v>2.1</v>
      </c>
      <c r="G11" s="57" t="n">
        <v>12</v>
      </c>
      <c r="H11" s="43" t="inlineStr">
        <is>
          <t>Compliant</t>
        </is>
      </c>
      <c r="I11" s="57" t="n">
        <v>5</v>
      </c>
      <c r="J11" s="9" t="inlineStr">
        <is>
          <t>T. Pratiwi</t>
        </is>
      </c>
    </row>
    <row r="12" ht="20" customHeight="1">
      <c r="A12" s="6" t="inlineStr">
        <is>
          <t>VIP-005</t>
        </is>
      </c>
      <c r="B12" s="6" t="inlineStr">
        <is>
          <t>Chief Information Officer (CIO)</t>
        </is>
      </c>
      <c r="C12" s="6" t="inlineStr">
        <is>
          <t>Executive Board</t>
        </is>
      </c>
      <c r="D12" s="6" t="inlineStr">
        <is>
          <t>Signal Private Chat</t>
        </is>
      </c>
      <c r="E12" s="6" t="inlineStr">
        <is>
          <t>10:50</t>
        </is>
      </c>
      <c r="F12" s="53" t="n">
        <v>0.8</v>
      </c>
      <c r="G12" s="54" t="n">
        <v>5</v>
      </c>
      <c r="H12" s="43" t="inlineStr">
        <is>
          <t>Compliant</t>
        </is>
      </c>
      <c r="I12" s="54" t="n">
        <v>5</v>
      </c>
      <c r="J12" s="6" t="inlineStr">
        <is>
          <t>K. Wardhana</t>
        </is>
      </c>
    </row>
    <row r="13" ht="20" customHeight="1">
      <c r="A13" s="9" t="inlineStr">
        <is>
          <t>VIP-006</t>
        </is>
      </c>
      <c r="B13" s="9" t="inlineStr">
        <is>
          <t>Independent Commissioner A</t>
        </is>
      </c>
      <c r="C13" s="9" t="inlineStr">
        <is>
          <t>Board of Commissioners</t>
        </is>
      </c>
      <c r="D13" s="9" t="inlineStr">
        <is>
          <t>Concierge WhatsApp</t>
        </is>
      </c>
      <c r="E13" s="9" t="inlineStr">
        <is>
          <t>11:20</t>
        </is>
      </c>
      <c r="F13" s="57" t="n">
        <v>2.4</v>
      </c>
      <c r="G13" s="57" t="n">
        <v>14.5</v>
      </c>
      <c r="H13" s="43" t="inlineStr">
        <is>
          <t>Compliant</t>
        </is>
      </c>
      <c r="I13" s="57" t="n">
        <v>5</v>
      </c>
      <c r="J13" s="9" t="inlineStr">
        <is>
          <t>T. Pratiwi</t>
        </is>
      </c>
    </row>
    <row r="14" ht="20" customHeight="1">
      <c r="A14" s="6" t="inlineStr">
        <is>
          <t>VIP-007</t>
        </is>
      </c>
      <c r="B14" s="6" t="inlineStr">
        <is>
          <t>Independent Commissioner B</t>
        </is>
      </c>
      <c r="C14" s="6" t="inlineStr">
        <is>
          <t>Board of Commissioners</t>
        </is>
      </c>
      <c r="D14" s="6" t="inlineStr">
        <is>
          <t>Dedicated VIP Line</t>
        </is>
      </c>
      <c r="E14" s="6" t="inlineStr">
        <is>
          <t>11:45</t>
        </is>
      </c>
      <c r="F14" s="54" t="n">
        <v>1.5</v>
      </c>
      <c r="G14" s="54" t="n">
        <v>9.800000000000001</v>
      </c>
      <c r="H14" s="43" t="inlineStr">
        <is>
          <t>Compliant</t>
        </is>
      </c>
      <c r="I14" s="54" t="n">
        <v>5</v>
      </c>
      <c r="J14" s="6" t="inlineStr">
        <is>
          <t>T. Pratiwi</t>
        </is>
      </c>
    </row>
    <row r="15" ht="20" customHeight="1">
      <c r="A15" s="9" t="inlineStr">
        <is>
          <t>VIP-008</t>
        </is>
      </c>
      <c r="B15" s="9" t="inlineStr">
        <is>
          <t>Head of Internal Audit</t>
        </is>
      </c>
      <c r="C15" s="9" t="inlineStr">
        <is>
          <t>C-Level Executive</t>
        </is>
      </c>
      <c r="D15" s="9" t="inlineStr">
        <is>
          <t>Direct Desk Hotline</t>
        </is>
      </c>
      <c r="E15" s="9" t="inlineStr">
        <is>
          <t>13:15</t>
        </is>
      </c>
      <c r="F15" s="57" t="n">
        <v>1.2</v>
      </c>
      <c r="G15" s="57" t="n">
        <v>7.5</v>
      </c>
      <c r="H15" s="43" t="inlineStr">
        <is>
          <t>Compliant</t>
        </is>
      </c>
      <c r="I15" s="57" t="n">
        <v>5</v>
      </c>
      <c r="J15" s="9" t="inlineStr">
        <is>
          <t>K. Wardhana</t>
        </is>
      </c>
    </row>
    <row r="16" ht="20" customHeight="1">
      <c r="A16" s="6" t="inlineStr">
        <is>
          <t>VIP-009</t>
        </is>
      </c>
      <c r="B16" s="6" t="inlineStr">
        <is>
          <t>General Counsel (Legal Head)</t>
        </is>
      </c>
      <c r="C16" s="6" t="inlineStr">
        <is>
          <t>C-Level Executive</t>
        </is>
      </c>
      <c r="D16" s="6" t="inlineStr">
        <is>
          <t>Concierge WhatsApp</t>
        </is>
      </c>
      <c r="E16" s="6" t="inlineStr">
        <is>
          <t>14:00</t>
        </is>
      </c>
      <c r="F16" s="54" t="n">
        <v>1.7</v>
      </c>
      <c r="G16" s="54" t="n">
        <v>10.2</v>
      </c>
      <c r="H16" s="43" t="inlineStr">
        <is>
          <t>Compliant</t>
        </is>
      </c>
      <c r="I16" s="54" t="n">
        <v>5</v>
      </c>
      <c r="J16" s="6" t="inlineStr">
        <is>
          <t>T. Pratiwi</t>
        </is>
      </c>
    </row>
    <row r="17" ht="20" customHeight="1">
      <c r="A17" s="9" t="inlineStr">
        <is>
          <t>VIP-010</t>
        </is>
      </c>
      <c r="B17" s="9" t="inlineStr">
        <is>
          <t>Chief Human Resources Officer</t>
        </is>
      </c>
      <c r="C17" s="9" t="inlineStr">
        <is>
          <t>C-Level Executive</t>
        </is>
      </c>
      <c r="D17" s="9" t="inlineStr">
        <is>
          <t>Direct Desk Hotline</t>
        </is>
      </c>
      <c r="E17" s="9" t="inlineStr">
        <is>
          <t>14:35</t>
        </is>
      </c>
      <c r="F17" s="57" t="n">
        <v>1.4</v>
      </c>
      <c r="G17" s="57" t="n">
        <v>8</v>
      </c>
      <c r="H17" s="43" t="inlineStr">
        <is>
          <t>Compliant</t>
        </is>
      </c>
      <c r="I17" s="57" t="n">
        <v>5</v>
      </c>
      <c r="J17" s="9" t="inlineStr">
        <is>
          <t>T. Pratiwi</t>
        </is>
      </c>
    </row>
    <row r="18" ht="20" customHeight="1">
      <c r="A18" s="6" t="inlineStr">
        <is>
          <t>VIP-011</t>
        </is>
      </c>
      <c r="B18" s="6" t="inlineStr">
        <is>
          <t>Treasury Operations Director</t>
        </is>
      </c>
      <c r="C18" s="6" t="inlineStr">
        <is>
          <t>Senior VP Executive</t>
        </is>
      </c>
      <c r="D18" s="6" t="inlineStr">
        <is>
          <t>Dedicated VIP Line</t>
        </is>
      </c>
      <c r="E18" s="6" t="inlineStr">
        <is>
          <t>15:10</t>
        </is>
      </c>
      <c r="F18" s="54" t="n">
        <v>1.1</v>
      </c>
      <c r="G18" s="54" t="n">
        <v>6.8</v>
      </c>
      <c r="H18" s="43" t="inlineStr">
        <is>
          <t>Compliant</t>
        </is>
      </c>
      <c r="I18" s="54" t="n">
        <v>5</v>
      </c>
      <c r="J18" s="6" t="inlineStr">
        <is>
          <t>K. Wardhana</t>
        </is>
      </c>
    </row>
    <row r="19" ht="20" customHeight="1">
      <c r="A19" s="9" t="inlineStr">
        <is>
          <t>VIP-012</t>
        </is>
      </c>
      <c r="B19" s="9" t="inlineStr">
        <is>
          <t>Retail Banking Director</t>
        </is>
      </c>
      <c r="C19" s="9" t="inlineStr">
        <is>
          <t>Executive Board</t>
        </is>
      </c>
      <c r="D19" s="9" t="inlineStr">
        <is>
          <t>Concierge WhatsApp</t>
        </is>
      </c>
      <c r="E19" s="9" t="inlineStr">
        <is>
          <t>15:50</t>
        </is>
      </c>
      <c r="F19" s="57" t="n">
        <v>1.9</v>
      </c>
      <c r="G19" s="57" t="n">
        <v>11.5</v>
      </c>
      <c r="H19" s="43" t="inlineStr">
        <is>
          <t>Compliant</t>
        </is>
      </c>
      <c r="I19" s="57" t="n">
        <v>5</v>
      </c>
      <c r="J19" s="9" t="inlineStr">
        <is>
          <t>K. Wardhana</t>
        </is>
      </c>
    </row>
    <row r="20" ht="20" customHeight="1">
      <c r="A20" s="6" t="inlineStr">
        <is>
          <t>VIP-013</t>
        </is>
      </c>
      <c r="B20" s="6" t="inlineStr">
        <is>
          <t>Corporate Secretary Head</t>
        </is>
      </c>
      <c r="C20" s="6" t="inlineStr">
        <is>
          <t>Senior VP Executive</t>
        </is>
      </c>
      <c r="D20" s="6" t="inlineStr">
        <is>
          <t>Direct Desk Hotline</t>
        </is>
      </c>
      <c r="E20" s="6" t="inlineStr">
        <is>
          <t>16:20</t>
        </is>
      </c>
      <c r="F20" s="54" t="n">
        <v>1.3</v>
      </c>
      <c r="G20" s="54" t="n">
        <v>7.2</v>
      </c>
      <c r="H20" s="43" t="inlineStr">
        <is>
          <t>Compliant</t>
        </is>
      </c>
      <c r="I20" s="54" t="n">
        <v>5</v>
      </c>
      <c r="J20" s="6" t="inlineStr">
        <is>
          <t>T. Pratiwi</t>
        </is>
      </c>
    </row>
    <row r="21" ht="20" customHeight="1">
      <c r="A21" s="9" t="inlineStr">
        <is>
          <t>VIP-014</t>
        </is>
      </c>
      <c r="B21" s="9" t="inlineStr">
        <is>
          <t>External Audit Lead Partner (EY)</t>
        </is>
      </c>
      <c r="C21" s="9" t="inlineStr">
        <is>
          <t>VIP External Stakeholder</t>
        </is>
      </c>
      <c r="D21" s="9" t="inlineStr">
        <is>
          <t>Dedicated VIP Line</t>
        </is>
      </c>
      <c r="E21" s="9" t="inlineStr">
        <is>
          <t>16:45</t>
        </is>
      </c>
      <c r="F21" s="57" t="n">
        <v>2</v>
      </c>
      <c r="G21" s="57" t="n">
        <v>13</v>
      </c>
      <c r="H21" s="43" t="inlineStr">
        <is>
          <t>Compliant</t>
        </is>
      </c>
      <c r="I21" s="57" t="n">
        <v>5</v>
      </c>
      <c r="J21" s="9" t="inlineStr">
        <is>
          <t>T. Pratiwi</t>
        </is>
      </c>
    </row>
    <row r="22" ht="20" customHeight="1">
      <c r="A22" s="6" t="inlineStr">
        <is>
          <t>VIP-015</t>
        </is>
      </c>
      <c r="B22" s="6" t="inlineStr">
        <is>
          <t>President Director &amp; CEO</t>
        </is>
      </c>
      <c r="C22" s="6" t="inlineStr">
        <is>
          <t>Executive Board</t>
        </is>
      </c>
      <c r="D22" s="6" t="inlineStr">
        <is>
          <t>Signal Private Chat</t>
        </is>
      </c>
      <c r="E22" s="6" t="inlineStr">
        <is>
          <t>17:15</t>
        </is>
      </c>
      <c r="F22" s="53" t="n">
        <v>0.9</v>
      </c>
      <c r="G22" s="54" t="n">
        <v>4.8</v>
      </c>
      <c r="H22" s="43" t="inlineStr">
        <is>
          <t>Compliant</t>
        </is>
      </c>
      <c r="I22" s="54" t="n">
        <v>5</v>
      </c>
      <c r="J22" s="6" t="inlineStr">
        <is>
          <t>K. Wardhana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20" customWidth="1" min="4" max="4"/>
    <col width="16" customWidth="1" min="5" max="5"/>
    <col width="16" customWidth="1" min="6" max="6"/>
    <col width="16" customWidth="1" min="7" max="7"/>
    <col width="20" customWidth="1" min="8" max="8"/>
    <col width="14" customWidth="1" min="9" max="9"/>
    <col width="18" customWidth="1" min="10" max="10"/>
  </cols>
  <sheetData>
    <row r="1" ht="28" customHeight="1">
      <c r="A1" s="45" t="inlineStr">
        <is>
          <t>💬 NATURAL LANGUAGE CUSTOMER SENTIMENT &amp; EMOTIONAL FRICTION</t>
        </is>
      </c>
    </row>
    <row r="2">
      <c r="A2" s="2" t="inlineStr">
        <is>
          <t>AI sentiment classification across voice &amp; chat, Net Sentiment Score (NSS), and friction detection.</t>
        </is>
      </c>
    </row>
    <row r="4" ht="18" customHeight="1">
      <c r="A4" s="46" t="inlineStr">
        <is>
          <t>TOTAL DIALOGUES ANALYZED</t>
        </is>
      </c>
      <c r="B4" s="99" t="n"/>
      <c r="C4" s="46" t="inlineStr">
        <is>
          <t>TOTAL POSITIVE INTERACTIONS</t>
        </is>
      </c>
      <c r="D4" s="99" t="n"/>
      <c r="E4" s="46" t="inlineStr">
        <is>
          <t>FLEET NET SENTIMENT SCORE (NSS)</t>
        </is>
      </c>
      <c r="F4" s="99" t="n"/>
      <c r="G4" s="46" t="inlineStr">
        <is>
          <t>FRUSTRATION CHURN ALERTS</t>
        </is>
      </c>
      <c r="H4" s="100" t="n"/>
      <c r="I4" s="100" t="n"/>
      <c r="J4" s="99" t="n"/>
    </row>
    <row r="5" ht="22" customHeight="1">
      <c r="A5" s="48">
        <f>SUM(D8:D22)</f>
        <v/>
      </c>
      <c r="B5" s="99" t="n"/>
      <c r="C5" s="48">
        <f>SUM(E8:E22)</f>
        <v/>
      </c>
      <c r="D5" s="99" t="n"/>
      <c r="E5" s="58">
        <f>(SUM(E8:E22)-SUM(G8:G22))/SUM(D8:D22)</f>
        <v/>
      </c>
      <c r="F5" s="99" t="n"/>
      <c r="G5" s="64">
        <f>COUNTIF(I8:I22,"At Risk")</f>
        <v/>
      </c>
      <c r="H5" s="100" t="n"/>
      <c r="I5" s="100" t="n"/>
      <c r="J5" s="99" t="n"/>
    </row>
    <row r="7" ht="24" customHeight="1">
      <c r="A7" s="3" t="inlineStr">
        <is>
          <t>BATCH ID</t>
        </is>
      </c>
      <c r="B7" s="3" t="inlineStr">
        <is>
          <t>CUSTOMER TOUCHPOINT / APP</t>
        </is>
      </c>
      <c r="C7" s="3" t="inlineStr">
        <is>
          <t>NLP SENTIMENT TAG</t>
        </is>
      </c>
      <c r="D7" s="3" t="inlineStr">
        <is>
          <t>TOTAL INTERACTIONS</t>
        </is>
      </c>
      <c r="E7" s="3" t="inlineStr">
        <is>
          <t>POSITIVE COUNT</t>
        </is>
      </c>
      <c r="F7" s="3" t="inlineStr">
        <is>
          <t>NEUTRAL COUNT</t>
        </is>
      </c>
      <c r="G7" s="3" t="inlineStr">
        <is>
          <t>NEGATIVE COUNT</t>
        </is>
      </c>
      <c r="H7" s="3" t="inlineStr">
        <is>
          <t>NET SENTIMENT (NSS) %</t>
        </is>
      </c>
      <c r="I7" s="3" t="inlineStr">
        <is>
          <t>STATUS</t>
        </is>
      </c>
      <c r="J7" s="3" t="inlineStr">
        <is>
          <t>SENTIMENT ANALYST</t>
        </is>
      </c>
    </row>
    <row r="8" ht="20" customHeight="1">
      <c r="A8" s="6" t="inlineStr">
        <is>
          <t>SNT-01</t>
        </is>
      </c>
      <c r="B8" s="6" t="inlineStr">
        <is>
          <t>Mobile App v4.8 Update Reviews</t>
        </is>
      </c>
      <c r="C8" s="6" t="inlineStr">
        <is>
          <t>Delighted &amp; Satisfied</t>
        </is>
      </c>
      <c r="D8" s="52" t="n">
        <v>4200</v>
      </c>
      <c r="E8" s="52" t="n">
        <v>3450</v>
      </c>
      <c r="F8" s="4" t="n">
        <v>520</v>
      </c>
      <c r="G8" s="4" t="n">
        <v>230</v>
      </c>
      <c r="H8" s="6">
        <f>(E8-G8)/D8</f>
        <v/>
      </c>
      <c r="I8" s="43" t="inlineStr">
        <is>
          <t>Optimal</t>
        </is>
      </c>
      <c r="J8" s="6" t="inlineStr">
        <is>
          <t>F. Azzahra</t>
        </is>
      </c>
    </row>
    <row r="9" ht="20" customHeight="1">
      <c r="A9" s="9" t="inlineStr">
        <is>
          <t>SNT-02</t>
        </is>
      </c>
      <c r="B9" s="9" t="inlineStr">
        <is>
          <t>WhatsApp Automated Loan Assistant</t>
        </is>
      </c>
      <c r="C9" s="9" t="inlineStr">
        <is>
          <t>Delighted &amp; Satisfied</t>
        </is>
      </c>
      <c r="D9" s="55" t="n">
        <v>3800</v>
      </c>
      <c r="E9" s="55" t="n">
        <v>3120</v>
      </c>
      <c r="F9" s="7" t="n">
        <v>510</v>
      </c>
      <c r="G9" s="7" t="n">
        <v>170</v>
      </c>
      <c r="H9" s="9">
        <f>(E9-G9)/D9</f>
        <v/>
      </c>
      <c r="I9" s="43" t="inlineStr">
        <is>
          <t>Optimal</t>
        </is>
      </c>
      <c r="J9" s="9" t="inlineStr">
        <is>
          <t>F. Azzahra</t>
        </is>
      </c>
    </row>
    <row r="10" ht="20" customHeight="1">
      <c r="A10" s="6" t="inlineStr">
        <is>
          <t>SNT-03</t>
        </is>
      </c>
      <c r="B10" s="6" t="inlineStr">
        <is>
          <t>Credit Card Bill Statement Delivery</t>
        </is>
      </c>
      <c r="C10" s="6" t="inlineStr">
        <is>
          <t>Neutral &amp; Satisfied</t>
        </is>
      </c>
      <c r="D10" s="52" t="n">
        <v>2500</v>
      </c>
      <c r="E10" s="52" t="n">
        <v>1650</v>
      </c>
      <c r="F10" s="4" t="n">
        <v>720</v>
      </c>
      <c r="G10" s="4" t="n">
        <v>130</v>
      </c>
      <c r="H10" s="6">
        <f>(E10-G10)/D10</f>
        <v/>
      </c>
      <c r="I10" s="43" t="inlineStr">
        <is>
          <t>Optimal</t>
        </is>
      </c>
      <c r="J10" s="6" t="inlineStr">
        <is>
          <t>F. Azzahra</t>
        </is>
      </c>
    </row>
    <row r="11" ht="20" customHeight="1">
      <c r="A11" s="9" t="inlineStr">
        <is>
          <t>SNT-04</t>
        </is>
      </c>
      <c r="B11" s="9" t="inlineStr">
        <is>
          <t>ATM Transaction Receipt SMS</t>
        </is>
      </c>
      <c r="C11" s="9" t="inlineStr">
        <is>
          <t>Neutral &amp; Satisfied</t>
        </is>
      </c>
      <c r="D11" s="55" t="n">
        <v>5100</v>
      </c>
      <c r="E11" s="55" t="n">
        <v>3500</v>
      </c>
      <c r="F11" s="55" t="n">
        <v>1420</v>
      </c>
      <c r="G11" s="7" t="n">
        <v>180</v>
      </c>
      <c r="H11" s="9">
        <f>(E11-G11)/D11</f>
        <v/>
      </c>
      <c r="I11" s="43" t="inlineStr">
        <is>
          <t>Optimal</t>
        </is>
      </c>
      <c r="J11" s="9" t="inlineStr">
        <is>
          <t>F. Azzahra</t>
        </is>
      </c>
    </row>
    <row r="12" ht="20" customHeight="1">
      <c r="A12" s="6" t="inlineStr">
        <is>
          <t>SNT-05</t>
        </is>
      </c>
      <c r="B12" s="6" t="inlineStr">
        <is>
          <t>Online Inter-bank Wire Settlement</t>
        </is>
      </c>
      <c r="C12" s="6" t="inlineStr">
        <is>
          <t>Mild Friction</t>
        </is>
      </c>
      <c r="D12" s="52" t="n">
        <v>2900</v>
      </c>
      <c r="E12" s="52" t="n">
        <v>1420</v>
      </c>
      <c r="F12" s="4" t="n">
        <v>980</v>
      </c>
      <c r="G12" s="4" t="n">
        <v>500</v>
      </c>
      <c r="H12" s="6">
        <f>(E12-G12)/D12</f>
        <v/>
      </c>
      <c r="I12" s="44" t="inlineStr">
        <is>
          <t>In Review</t>
        </is>
      </c>
      <c r="J12" s="6" t="inlineStr">
        <is>
          <t>F. Azzahra</t>
        </is>
      </c>
    </row>
    <row r="13" ht="20" customHeight="1">
      <c r="A13" s="9" t="inlineStr">
        <is>
          <t>SNT-06</t>
        </is>
      </c>
      <c r="B13" s="9" t="inlineStr">
        <is>
          <t>E-Commerce Checkout 3DS OTP</t>
        </is>
      </c>
      <c r="C13" s="9" t="inlineStr">
        <is>
          <t>Mild Friction</t>
        </is>
      </c>
      <c r="D13" s="55" t="n">
        <v>2200</v>
      </c>
      <c r="E13" s="7" t="n">
        <v>950</v>
      </c>
      <c r="F13" s="7" t="n">
        <v>750</v>
      </c>
      <c r="G13" s="7" t="n">
        <v>500</v>
      </c>
      <c r="H13" s="9">
        <f>(E13-G13)/D13</f>
        <v/>
      </c>
      <c r="I13" s="44" t="inlineStr">
        <is>
          <t>In Review</t>
        </is>
      </c>
      <c r="J13" s="9" t="inlineStr">
        <is>
          <t>F. Azzahra</t>
        </is>
      </c>
    </row>
    <row r="14" ht="20" customHeight="1">
      <c r="A14" s="6" t="inlineStr">
        <is>
          <t>SNT-07</t>
        </is>
      </c>
      <c r="B14" s="6" t="inlineStr">
        <is>
          <t>Customer Care IVR Phone Wait</t>
        </is>
      </c>
      <c r="C14" s="6" t="inlineStr">
        <is>
          <t>Highly Frustrated</t>
        </is>
      </c>
      <c r="D14" s="52" t="n">
        <v>1850</v>
      </c>
      <c r="E14" s="4" t="n">
        <v>420</v>
      </c>
      <c r="F14" s="4" t="n">
        <v>680</v>
      </c>
      <c r="G14" s="4" t="n">
        <v>750</v>
      </c>
      <c r="H14" s="6">
        <f>(E14-G14)/D14</f>
        <v/>
      </c>
      <c r="I14" s="65" t="inlineStr">
        <is>
          <t>At Risk</t>
        </is>
      </c>
      <c r="J14" s="6" t="inlineStr">
        <is>
          <t>F. Azzahra</t>
        </is>
      </c>
    </row>
    <row r="15" ht="20" customHeight="1">
      <c r="A15" s="9" t="inlineStr">
        <is>
          <t>SNT-08</t>
        </is>
      </c>
      <c r="B15" s="9" t="inlineStr">
        <is>
          <t>Branch Teller Digital Token Queue</t>
        </is>
      </c>
      <c r="C15" s="9" t="inlineStr">
        <is>
          <t>Delighted &amp; Satisfied</t>
        </is>
      </c>
      <c r="D15" s="55" t="n">
        <v>1450</v>
      </c>
      <c r="E15" s="55" t="n">
        <v>1280</v>
      </c>
      <c r="F15" s="7" t="n">
        <v>140</v>
      </c>
      <c r="G15" s="7" t="n">
        <v>30</v>
      </c>
      <c r="H15" s="9">
        <f>(E15-G15)/D15</f>
        <v/>
      </c>
      <c r="I15" s="43" t="inlineStr">
        <is>
          <t>Optimal</t>
        </is>
      </c>
      <c r="J15" s="9" t="inlineStr">
        <is>
          <t>F. Azzahra</t>
        </is>
      </c>
    </row>
    <row r="16" ht="20" customHeight="1">
      <c r="A16" s="6" t="inlineStr">
        <is>
          <t>SNT-09</t>
        </is>
      </c>
      <c r="B16" s="6" t="inlineStr">
        <is>
          <t>Biometric Facial Recognition e-KYC</t>
        </is>
      </c>
      <c r="C16" s="6" t="inlineStr">
        <is>
          <t>Delighted &amp; Satisfied</t>
        </is>
      </c>
      <c r="D16" s="52" t="n">
        <v>3100</v>
      </c>
      <c r="E16" s="52" t="n">
        <v>2650</v>
      </c>
      <c r="F16" s="4" t="n">
        <v>320</v>
      </c>
      <c r="G16" s="4" t="n">
        <v>130</v>
      </c>
      <c r="H16" s="6">
        <f>(E16-G16)/D16</f>
        <v/>
      </c>
      <c r="I16" s="43" t="inlineStr">
        <is>
          <t>Optimal</t>
        </is>
      </c>
      <c r="J16" s="6" t="inlineStr">
        <is>
          <t>F. Azzahra</t>
        </is>
      </c>
    </row>
    <row r="17" ht="20" customHeight="1">
      <c r="A17" s="9" t="inlineStr">
        <is>
          <t>SNT-10</t>
        </is>
      </c>
      <c r="B17" s="9" t="inlineStr">
        <is>
          <t>Wealth Management Advisory Chat</t>
        </is>
      </c>
      <c r="C17" s="9" t="inlineStr">
        <is>
          <t>Delighted &amp; Satisfied</t>
        </is>
      </c>
      <c r="D17" s="7" t="n">
        <v>850</v>
      </c>
      <c r="E17" s="7" t="n">
        <v>780</v>
      </c>
      <c r="F17" s="7" t="n">
        <v>60</v>
      </c>
      <c r="G17" s="7" t="n">
        <v>10</v>
      </c>
      <c r="H17" s="9">
        <f>(E17-G17)/D17</f>
        <v/>
      </c>
      <c r="I17" s="43" t="inlineStr">
        <is>
          <t>Optimal</t>
        </is>
      </c>
      <c r="J17" s="9" t="inlineStr">
        <is>
          <t>F. Azzahra</t>
        </is>
      </c>
    </row>
    <row r="18" ht="20" customHeight="1">
      <c r="A18" s="6" t="inlineStr">
        <is>
          <t>SNT-11</t>
        </is>
      </c>
      <c r="B18" s="6" t="inlineStr">
        <is>
          <t>Disputed Transaction Chargeback</t>
        </is>
      </c>
      <c r="C18" s="6" t="inlineStr">
        <is>
          <t>Highly Frustrated</t>
        </is>
      </c>
      <c r="D18" s="52" t="n">
        <v>1200</v>
      </c>
      <c r="E18" s="4" t="n">
        <v>250</v>
      </c>
      <c r="F18" s="4" t="n">
        <v>420</v>
      </c>
      <c r="G18" s="4" t="n">
        <v>530</v>
      </c>
      <c r="H18" s="6">
        <f>(E18-G18)/D18</f>
        <v/>
      </c>
      <c r="I18" s="65" t="inlineStr">
        <is>
          <t>At Risk</t>
        </is>
      </c>
      <c r="J18" s="6" t="inlineStr">
        <is>
          <t>F. Azzahra</t>
        </is>
      </c>
    </row>
    <row r="19" ht="20" customHeight="1">
      <c r="A19" s="9" t="inlineStr">
        <is>
          <t>SNT-12</t>
        </is>
      </c>
      <c r="B19" s="9" t="inlineStr">
        <is>
          <t>Student Savings Gamification Promo</t>
        </is>
      </c>
      <c r="C19" s="9" t="inlineStr">
        <is>
          <t>Delighted &amp; Satisfied</t>
        </is>
      </c>
      <c r="D19" s="55" t="n">
        <v>2100</v>
      </c>
      <c r="E19" s="55" t="n">
        <v>1820</v>
      </c>
      <c r="F19" s="7" t="n">
        <v>220</v>
      </c>
      <c r="G19" s="7" t="n">
        <v>60</v>
      </c>
      <c r="H19" s="9">
        <f>(E19-G19)/D19</f>
        <v/>
      </c>
      <c r="I19" s="43" t="inlineStr">
        <is>
          <t>Optimal</t>
        </is>
      </c>
      <c r="J19" s="9" t="inlineStr">
        <is>
          <t>F. Azzahra</t>
        </is>
      </c>
    </row>
    <row r="20" ht="20" customHeight="1">
      <c r="A20" s="6" t="inlineStr">
        <is>
          <t>SNT-13</t>
        </is>
      </c>
      <c r="B20" s="6" t="inlineStr">
        <is>
          <t>Corporate Payroll Portal Experience</t>
        </is>
      </c>
      <c r="C20" s="6" t="inlineStr">
        <is>
          <t>Neutral &amp; Satisfied</t>
        </is>
      </c>
      <c r="D20" s="52" t="n">
        <v>1600</v>
      </c>
      <c r="E20" s="52" t="n">
        <v>1150</v>
      </c>
      <c r="F20" s="4" t="n">
        <v>380</v>
      </c>
      <c r="G20" s="4" t="n">
        <v>70</v>
      </c>
      <c r="H20" s="6">
        <f>(E20-G20)/D20</f>
        <v/>
      </c>
      <c r="I20" s="43" t="inlineStr">
        <is>
          <t>Optimal</t>
        </is>
      </c>
      <c r="J20" s="6" t="inlineStr">
        <is>
          <t>F. Azzahra</t>
        </is>
      </c>
    </row>
    <row r="21" ht="20" customHeight="1">
      <c r="A21" s="9" t="inlineStr">
        <is>
          <t>SNT-14</t>
        </is>
      </c>
      <c r="B21" s="9" t="inlineStr">
        <is>
          <t>Walk-in Tech Hub Support Lounge</t>
        </is>
      </c>
      <c r="C21" s="9" t="inlineStr">
        <is>
          <t>Delighted &amp; Satisfied</t>
        </is>
      </c>
      <c r="D21" s="7" t="n">
        <v>750</v>
      </c>
      <c r="E21" s="7" t="n">
        <v>710</v>
      </c>
      <c r="F21" s="7" t="n">
        <v>35</v>
      </c>
      <c r="G21" s="7" t="n">
        <v>5</v>
      </c>
      <c r="H21" s="9">
        <f>(E21-G21)/D21</f>
        <v/>
      </c>
      <c r="I21" s="43" t="inlineStr">
        <is>
          <t>Optimal</t>
        </is>
      </c>
      <c r="J21" s="9" t="inlineStr">
        <is>
          <t>F. Azzahra</t>
        </is>
      </c>
    </row>
    <row r="22" ht="20" customHeight="1">
      <c r="A22" s="6" t="inlineStr">
        <is>
          <t>SNT-15</t>
        </is>
      </c>
      <c r="B22" s="6" t="inlineStr">
        <is>
          <t>Social Media Care Resolution Time</t>
        </is>
      </c>
      <c r="C22" s="6" t="inlineStr">
        <is>
          <t>Neutral &amp; Satisfied</t>
        </is>
      </c>
      <c r="D22" s="52" t="n">
        <v>1150</v>
      </c>
      <c r="E22" s="4" t="n">
        <v>780</v>
      </c>
      <c r="F22" s="4" t="n">
        <v>260</v>
      </c>
      <c r="G22" s="4" t="n">
        <v>110</v>
      </c>
      <c r="H22" s="6">
        <f>(E22-G22)/D22</f>
        <v/>
      </c>
      <c r="I22" s="43" t="inlineStr">
        <is>
          <t>Optimal</t>
        </is>
      </c>
      <c r="J22" s="6" t="inlineStr">
        <is>
          <t>F. Azzahra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20" customWidth="1" min="4" max="4"/>
    <col width="20" customWidth="1" min="5" max="5"/>
    <col width="22" customWidth="1" min="6" max="6"/>
    <col width="22" customWidth="1" min="7" max="7"/>
    <col width="20" customWidth="1" min="8" max="8"/>
    <col width="16" customWidth="1" min="9" max="9"/>
    <col width="16" customWidth="1" min="10" max="10"/>
    <col width="18" customWidth="1" min="11" max="11"/>
  </cols>
  <sheetData>
    <row r="1" ht="28" customHeight="1">
      <c r="A1" s="45" t="inlineStr">
        <is>
          <t>📋 CALL &amp; CHAT QUALITY ASSURANCE (QA) COACHING SCORECARD</t>
        </is>
      </c>
    </row>
    <row r="2">
      <c r="A2" s="2" t="inlineStr">
        <is>
          <t>SOP verification, empathy, problem-solving, professionalism, and agent coaching calibration.</t>
        </is>
      </c>
    </row>
    <row r="4" ht="18" customHeight="1">
      <c r="A4" s="46" t="inlineStr">
        <is>
          <t>EVALUATED QA SESSIONS</t>
        </is>
      </c>
      <c r="B4" s="99" t="n"/>
      <c r="C4" s="46" t="inlineStr">
        <is>
          <t>QA PASS RATE (&gt;= 85%)</t>
        </is>
      </c>
      <c r="D4" s="99" t="n"/>
      <c r="E4" s="46" t="inlineStr">
        <is>
          <t>AVERAGE QUALITY SCORE</t>
        </is>
      </c>
      <c r="F4" s="99" t="n"/>
      <c r="G4" s="46" t="inlineStr">
        <is>
          <t>AGENTS REQUIRING COACHING</t>
        </is>
      </c>
      <c r="H4" s="100" t="n"/>
      <c r="I4" s="100" t="n"/>
      <c r="J4" s="100" t="n"/>
      <c r="K4" s="99" t="n"/>
    </row>
    <row r="5" ht="22" customHeight="1">
      <c r="A5" s="66">
        <f>COUNTA(A8:A22)</f>
        <v/>
      </c>
      <c r="B5" s="99" t="n"/>
      <c r="C5" s="58">
        <f>COUNTIF(J8:J22,"Passed")/COUNTA(J8:J22)</f>
        <v/>
      </c>
      <c r="D5" s="99" t="n"/>
      <c r="E5" s="67">
        <f>AVERAGE(I8:I22)</f>
        <v/>
      </c>
      <c r="F5" s="99" t="n"/>
      <c r="G5" s="68">
        <f>COUNTIF(J8:J22,"Re-train")</f>
        <v/>
      </c>
      <c r="H5" s="100" t="n"/>
      <c r="I5" s="100" t="n"/>
      <c r="J5" s="100" t="n"/>
      <c r="K5" s="99" t="n"/>
    </row>
    <row r="7" ht="24" customHeight="1">
      <c r="A7" s="3" t="inlineStr">
        <is>
          <t>AUDIT ID</t>
        </is>
      </c>
      <c r="B7" s="3" t="inlineStr">
        <is>
          <t>AGENT NAME</t>
        </is>
      </c>
      <c r="C7" s="3" t="inlineStr">
        <is>
          <t>SUPPORT TIER / SQUAD</t>
        </is>
      </c>
      <c r="D7" s="3" t="inlineStr">
        <is>
          <t>CALL RECORDING ID</t>
        </is>
      </c>
      <c r="E7" s="3" t="inlineStr">
        <is>
          <t>OPENING &amp; ID (20)</t>
        </is>
      </c>
      <c r="F7" s="3" t="inlineStr">
        <is>
          <t>EMPATHY &amp; LISTEN (30)</t>
        </is>
      </c>
      <c r="G7" s="3" t="inlineStr">
        <is>
          <t>PROBLEM SOLVING (30)</t>
        </is>
      </c>
      <c r="H7" s="3" t="inlineStr">
        <is>
          <t>CLOSURE &amp; SURVEY (20)</t>
        </is>
      </c>
      <c r="I7" s="3" t="inlineStr">
        <is>
          <t>TOTAL SCORE %</t>
        </is>
      </c>
      <c r="J7" s="3" t="inlineStr">
        <is>
          <t>QA OUTCOME</t>
        </is>
      </c>
      <c r="K7" s="3" t="inlineStr">
        <is>
          <t>QA AUDITOR</t>
        </is>
      </c>
    </row>
    <row r="8" ht="20" customHeight="1">
      <c r="A8" s="6" t="inlineStr">
        <is>
          <t>QA-001</t>
        </is>
      </c>
      <c r="B8" s="6" t="inlineStr">
        <is>
          <t>D. Anggara</t>
        </is>
      </c>
      <c r="C8" s="6" t="inlineStr">
        <is>
          <t>Tier 1 Phone Inbound</t>
        </is>
      </c>
      <c r="D8" s="6" t="inlineStr">
        <is>
          <t>REC-8841-A</t>
        </is>
      </c>
      <c r="E8" s="4" t="n">
        <v>20</v>
      </c>
      <c r="F8" s="4" t="n">
        <v>28</v>
      </c>
      <c r="G8" s="4" t="n">
        <v>29</v>
      </c>
      <c r="H8" s="4" t="n">
        <v>19</v>
      </c>
      <c r="I8" s="6">
        <f>SUM(E8:H8)</f>
        <v/>
      </c>
      <c r="J8" s="43">
        <f>IF(I8&gt;=85,"Passed","Re-train")</f>
        <v/>
      </c>
      <c r="K8" s="6" t="inlineStr">
        <is>
          <t>S. Widjaja</t>
        </is>
      </c>
    </row>
    <row r="9" ht="20" customHeight="1">
      <c r="A9" s="9" t="inlineStr">
        <is>
          <t>QA-002</t>
        </is>
      </c>
      <c r="B9" s="9" t="inlineStr">
        <is>
          <t>A. Nuraini</t>
        </is>
      </c>
      <c r="C9" s="9" t="inlineStr">
        <is>
          <t>Tier 1 Phone Inbound</t>
        </is>
      </c>
      <c r="D9" s="9" t="inlineStr">
        <is>
          <t>REC-8842-B</t>
        </is>
      </c>
      <c r="E9" s="7" t="n">
        <v>19</v>
      </c>
      <c r="F9" s="7" t="n">
        <v>29</v>
      </c>
      <c r="G9" s="7" t="n">
        <v>28</v>
      </c>
      <c r="H9" s="7" t="n">
        <v>20</v>
      </c>
      <c r="I9" s="9">
        <f>SUM(E9:H9)</f>
        <v/>
      </c>
      <c r="J9" s="43">
        <f>IF(I9&gt;=85,"Passed","Re-train")</f>
        <v/>
      </c>
      <c r="K9" s="9" t="inlineStr">
        <is>
          <t>S. Widjaja</t>
        </is>
      </c>
    </row>
    <row r="10" ht="20" customHeight="1">
      <c r="A10" s="6" t="inlineStr">
        <is>
          <t>QA-003</t>
        </is>
      </c>
      <c r="B10" s="6" t="inlineStr">
        <is>
          <t>B. Gunawan</t>
        </is>
      </c>
      <c r="C10" s="6" t="inlineStr">
        <is>
          <t>Tier 2 Technical Support</t>
        </is>
      </c>
      <c r="D10" s="6" t="inlineStr">
        <is>
          <t>REC-8843-C</t>
        </is>
      </c>
      <c r="E10" s="4" t="n">
        <v>20</v>
      </c>
      <c r="F10" s="4" t="n">
        <v>30</v>
      </c>
      <c r="G10" s="4" t="n">
        <v>30</v>
      </c>
      <c r="H10" s="4" t="n">
        <v>20</v>
      </c>
      <c r="I10" s="6">
        <f>SUM(E10:H10)</f>
        <v/>
      </c>
      <c r="J10" s="43">
        <f>IF(I10&gt;=85,"Passed","Re-train")</f>
        <v/>
      </c>
      <c r="K10" s="6" t="inlineStr">
        <is>
          <t>S. Widjaja</t>
        </is>
      </c>
    </row>
    <row r="11" ht="20" customHeight="1">
      <c r="A11" s="9" t="inlineStr">
        <is>
          <t>QA-004</t>
        </is>
      </c>
      <c r="B11" s="9" t="inlineStr">
        <is>
          <t>F. Ramli</t>
        </is>
      </c>
      <c r="C11" s="9" t="inlineStr">
        <is>
          <t>WhatsApp Chat Support</t>
        </is>
      </c>
      <c r="D11" s="9" t="inlineStr">
        <is>
          <t>REC-8844-D</t>
        </is>
      </c>
      <c r="E11" s="7" t="n">
        <v>18</v>
      </c>
      <c r="F11" s="7" t="n">
        <v>27</v>
      </c>
      <c r="G11" s="7" t="n">
        <v>28</v>
      </c>
      <c r="H11" s="7" t="n">
        <v>18</v>
      </c>
      <c r="I11" s="9">
        <f>SUM(E11:H11)</f>
        <v/>
      </c>
      <c r="J11" s="43">
        <f>IF(I11&gt;=85,"Passed","Re-train")</f>
        <v/>
      </c>
      <c r="K11" s="9" t="inlineStr">
        <is>
          <t>S. Widjaja</t>
        </is>
      </c>
    </row>
    <row r="12" ht="20" customHeight="1">
      <c r="A12" s="6" t="inlineStr">
        <is>
          <t>QA-005</t>
        </is>
      </c>
      <c r="B12" s="6" t="inlineStr">
        <is>
          <t>R. Hapsari</t>
        </is>
      </c>
      <c r="C12" s="6" t="inlineStr">
        <is>
          <t>WhatsApp Chat Support</t>
        </is>
      </c>
      <c r="D12" s="6" t="inlineStr">
        <is>
          <t>REC-8845-E</t>
        </is>
      </c>
      <c r="E12" s="4" t="n">
        <v>20</v>
      </c>
      <c r="F12" s="4" t="n">
        <v>29</v>
      </c>
      <c r="G12" s="4" t="n">
        <v>29</v>
      </c>
      <c r="H12" s="4" t="n">
        <v>19</v>
      </c>
      <c r="I12" s="6">
        <f>SUM(E12:H12)</f>
        <v/>
      </c>
      <c r="J12" s="43">
        <f>IF(I12&gt;=85,"Passed","Re-train")</f>
        <v/>
      </c>
      <c r="K12" s="6" t="inlineStr">
        <is>
          <t>S. Widjaja</t>
        </is>
      </c>
    </row>
    <row r="13" ht="20" customHeight="1">
      <c r="A13" s="9" t="inlineStr">
        <is>
          <t>QA-006</t>
        </is>
      </c>
      <c r="B13" s="9" t="inlineStr">
        <is>
          <t>H. Santoso</t>
        </is>
      </c>
      <c r="C13" s="9" t="inlineStr">
        <is>
          <t>Tier 1 Phone Inbound</t>
        </is>
      </c>
      <c r="D13" s="9" t="inlineStr">
        <is>
          <t>REC-8846-F</t>
        </is>
      </c>
      <c r="E13" s="7" t="n">
        <v>16</v>
      </c>
      <c r="F13" s="7" t="n">
        <v>22</v>
      </c>
      <c r="G13" s="7" t="n">
        <v>24</v>
      </c>
      <c r="H13" s="7" t="n">
        <v>15</v>
      </c>
      <c r="I13" s="9">
        <f>SUM(E13:H13)</f>
        <v/>
      </c>
      <c r="J13" s="43">
        <f>IF(I13&gt;=85,"Passed","Re-train")</f>
        <v/>
      </c>
      <c r="K13" s="9" t="inlineStr">
        <is>
          <t>S. Widjaja</t>
        </is>
      </c>
    </row>
    <row r="14" ht="20" customHeight="1">
      <c r="A14" s="6" t="inlineStr">
        <is>
          <t>QA-007</t>
        </is>
      </c>
      <c r="B14" s="6" t="inlineStr">
        <is>
          <t>K. Wardhana</t>
        </is>
      </c>
      <c r="C14" s="6" t="inlineStr">
        <is>
          <t>VIP Executive Concierge</t>
        </is>
      </c>
      <c r="D14" s="6" t="inlineStr">
        <is>
          <t>REC-8847-G</t>
        </is>
      </c>
      <c r="E14" s="4" t="n">
        <v>20</v>
      </c>
      <c r="F14" s="4" t="n">
        <v>30</v>
      </c>
      <c r="G14" s="4" t="n">
        <v>30</v>
      </c>
      <c r="H14" s="4" t="n">
        <v>20</v>
      </c>
      <c r="I14" s="6">
        <f>SUM(E14:H14)</f>
        <v/>
      </c>
      <c r="J14" s="43">
        <f>IF(I14&gt;=85,"Passed","Re-train")</f>
        <v/>
      </c>
      <c r="K14" s="6" t="inlineStr">
        <is>
          <t>S. Widjaja</t>
        </is>
      </c>
    </row>
    <row r="15" ht="20" customHeight="1">
      <c r="A15" s="9" t="inlineStr">
        <is>
          <t>QA-008</t>
        </is>
      </c>
      <c r="B15" s="9" t="inlineStr">
        <is>
          <t>M. Taufik</t>
        </is>
      </c>
      <c r="C15" s="9" t="inlineStr">
        <is>
          <t>Social Media Care</t>
        </is>
      </c>
      <c r="D15" s="9" t="inlineStr">
        <is>
          <t>REC-8848-H</t>
        </is>
      </c>
      <c r="E15" s="7" t="n">
        <v>19</v>
      </c>
      <c r="F15" s="7" t="n">
        <v>28</v>
      </c>
      <c r="G15" s="7" t="n">
        <v>28</v>
      </c>
      <c r="H15" s="7" t="n">
        <v>19</v>
      </c>
      <c r="I15" s="9">
        <f>SUM(E15:H15)</f>
        <v/>
      </c>
      <c r="J15" s="43">
        <f>IF(I15&gt;=85,"Passed","Re-train")</f>
        <v/>
      </c>
      <c r="K15" s="9" t="inlineStr">
        <is>
          <t>S. Widjaja</t>
        </is>
      </c>
    </row>
    <row r="16" ht="20" customHeight="1">
      <c r="A16" s="6" t="inlineStr">
        <is>
          <t>QA-009</t>
        </is>
      </c>
      <c r="B16" s="6" t="inlineStr">
        <is>
          <t>P. Wulandari</t>
        </is>
      </c>
      <c r="C16" s="6" t="inlineStr">
        <is>
          <t>Card Dispute Specialist</t>
        </is>
      </c>
      <c r="D16" s="6" t="inlineStr">
        <is>
          <t>REC-8849-I</t>
        </is>
      </c>
      <c r="E16" s="4" t="n">
        <v>20</v>
      </c>
      <c r="F16" s="4" t="n">
        <v>29</v>
      </c>
      <c r="G16" s="4" t="n">
        <v>30</v>
      </c>
      <c r="H16" s="4" t="n">
        <v>19</v>
      </c>
      <c r="I16" s="6">
        <f>SUM(E16:H16)</f>
        <v/>
      </c>
      <c r="J16" s="43">
        <f>IF(I16&gt;=85,"Passed","Re-train")</f>
        <v/>
      </c>
      <c r="K16" s="6" t="inlineStr">
        <is>
          <t>S. Widjaja</t>
        </is>
      </c>
    </row>
    <row r="17" ht="20" customHeight="1">
      <c r="A17" s="9" t="inlineStr">
        <is>
          <t>QA-010</t>
        </is>
      </c>
      <c r="B17" s="9" t="inlineStr">
        <is>
          <t>W. Setiawan</t>
        </is>
      </c>
      <c r="C17" s="9" t="inlineStr">
        <is>
          <t>Tier 1 Phone Inbound</t>
        </is>
      </c>
      <c r="D17" s="9" t="inlineStr">
        <is>
          <t>REC-8850-J</t>
        </is>
      </c>
      <c r="E17" s="7" t="n">
        <v>19</v>
      </c>
      <c r="F17" s="7" t="n">
        <v>27</v>
      </c>
      <c r="G17" s="7" t="n">
        <v>28</v>
      </c>
      <c r="H17" s="7" t="n">
        <v>18</v>
      </c>
      <c r="I17" s="9">
        <f>SUM(E17:H17)</f>
        <v/>
      </c>
      <c r="J17" s="43">
        <f>IF(I17&gt;=85,"Passed","Re-train")</f>
        <v/>
      </c>
      <c r="K17" s="9" t="inlineStr">
        <is>
          <t>S. Widjaja</t>
        </is>
      </c>
    </row>
    <row r="18" ht="20" customHeight="1">
      <c r="A18" s="6" t="inlineStr">
        <is>
          <t>QA-011</t>
        </is>
      </c>
      <c r="B18" s="6" t="inlineStr">
        <is>
          <t>Y. Siregar</t>
        </is>
      </c>
      <c r="C18" s="6" t="inlineStr">
        <is>
          <t>Outbound Promise Team</t>
        </is>
      </c>
      <c r="D18" s="6" t="inlineStr">
        <is>
          <t>REC-8851-K</t>
        </is>
      </c>
      <c r="E18" s="4" t="n">
        <v>20</v>
      </c>
      <c r="F18" s="4" t="n">
        <v>28</v>
      </c>
      <c r="G18" s="4" t="n">
        <v>29</v>
      </c>
      <c r="H18" s="4" t="n">
        <v>19</v>
      </c>
      <c r="I18" s="6">
        <f>SUM(E18:H18)</f>
        <v/>
      </c>
      <c r="J18" s="43">
        <f>IF(I18&gt;=85,"Passed","Re-train")</f>
        <v/>
      </c>
      <c r="K18" s="6" t="inlineStr">
        <is>
          <t>S. Widjaja</t>
        </is>
      </c>
    </row>
    <row r="19" ht="20" customHeight="1">
      <c r="A19" s="9" t="inlineStr">
        <is>
          <t>QA-012</t>
        </is>
      </c>
      <c r="B19" s="9" t="inlineStr">
        <is>
          <t>I. Pranata</t>
        </is>
      </c>
      <c r="C19" s="9" t="inlineStr">
        <is>
          <t>Corporate IT Desk</t>
        </is>
      </c>
      <c r="D19" s="9" t="inlineStr">
        <is>
          <t>REC-8852-L</t>
        </is>
      </c>
      <c r="E19" s="7" t="n">
        <v>19</v>
      </c>
      <c r="F19" s="7" t="n">
        <v>29</v>
      </c>
      <c r="G19" s="7" t="n">
        <v>29</v>
      </c>
      <c r="H19" s="7" t="n">
        <v>19</v>
      </c>
      <c r="I19" s="9">
        <f>SUM(E19:H19)</f>
        <v/>
      </c>
      <c r="J19" s="43">
        <f>IF(I19&gt;=85,"Passed","Re-train")</f>
        <v/>
      </c>
      <c r="K19" s="9" t="inlineStr">
        <is>
          <t>S. Widjaja</t>
        </is>
      </c>
    </row>
    <row r="20" ht="20" customHeight="1">
      <c r="A20" s="6" t="inlineStr">
        <is>
          <t>QA-013</t>
        </is>
      </c>
      <c r="B20" s="6" t="inlineStr">
        <is>
          <t>S. Lestari</t>
        </is>
      </c>
      <c r="C20" s="6" t="inlineStr">
        <is>
          <t>Tier 1 Phone Inbound</t>
        </is>
      </c>
      <c r="D20" s="6" t="inlineStr">
        <is>
          <t>REC-8853-M</t>
        </is>
      </c>
      <c r="E20" s="4" t="n">
        <v>17</v>
      </c>
      <c r="F20" s="4" t="n">
        <v>23</v>
      </c>
      <c r="G20" s="4" t="n">
        <v>23</v>
      </c>
      <c r="H20" s="4" t="n">
        <v>16</v>
      </c>
      <c r="I20" s="6">
        <f>SUM(E20:H20)</f>
        <v/>
      </c>
      <c r="J20" s="43">
        <f>IF(I20&gt;=85,"Passed","Re-train")</f>
        <v/>
      </c>
      <c r="K20" s="6" t="inlineStr">
        <is>
          <t>S. Widjaja</t>
        </is>
      </c>
    </row>
    <row r="21" ht="20" customHeight="1">
      <c r="A21" s="9" t="inlineStr">
        <is>
          <t>QA-014</t>
        </is>
      </c>
      <c r="B21" s="9" t="inlineStr">
        <is>
          <t>Z. Alamsyah</t>
        </is>
      </c>
      <c r="C21" s="9" t="inlineStr">
        <is>
          <t>Walk-in Tech Hub</t>
        </is>
      </c>
      <c r="D21" s="9" t="inlineStr">
        <is>
          <t>REC-8854-N</t>
        </is>
      </c>
      <c r="E21" s="7" t="n">
        <v>20</v>
      </c>
      <c r="F21" s="7" t="n">
        <v>30</v>
      </c>
      <c r="G21" s="7" t="n">
        <v>30</v>
      </c>
      <c r="H21" s="7" t="n">
        <v>20</v>
      </c>
      <c r="I21" s="9">
        <f>SUM(E21:H21)</f>
        <v/>
      </c>
      <c r="J21" s="43">
        <f>IF(I21&gt;=85,"Passed","Re-train")</f>
        <v/>
      </c>
      <c r="K21" s="9" t="inlineStr">
        <is>
          <t>S. Widjaja</t>
        </is>
      </c>
    </row>
    <row r="22" ht="20" customHeight="1">
      <c r="A22" s="6" t="inlineStr">
        <is>
          <t>QA-015</t>
        </is>
      </c>
      <c r="B22" s="6" t="inlineStr">
        <is>
          <t>T. Pratiwi</t>
        </is>
      </c>
      <c r="C22" s="6" t="inlineStr">
        <is>
          <t>VIP Executive Concierge</t>
        </is>
      </c>
      <c r="D22" s="6" t="inlineStr">
        <is>
          <t>REC-8855-O</t>
        </is>
      </c>
      <c r="E22" s="4" t="n">
        <v>20</v>
      </c>
      <c r="F22" s="4" t="n">
        <v>30</v>
      </c>
      <c r="G22" s="4" t="n">
        <v>30</v>
      </c>
      <c r="H22" s="4" t="n">
        <v>20</v>
      </c>
      <c r="I22" s="6">
        <f>SUM(E22:H22)</f>
        <v/>
      </c>
      <c r="J22" s="43">
        <f>IF(I22&gt;=85,"Passed","Re-train")</f>
        <v/>
      </c>
      <c r="K22" s="6" t="inlineStr">
        <is>
          <t>S. Widjaja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8" customWidth="1" min="3" max="3"/>
    <col width="18" customWidth="1" min="4" max="4"/>
    <col width="18" customWidth="1" min="5" max="5"/>
    <col width="26" customWidth="1" min="6" max="6"/>
    <col width="16" customWidth="1" min="7" max="7"/>
    <col width="18" customWidth="1" min="8" max="8"/>
    <col width="14" customWidth="1" min="9" max="9"/>
    <col width="18" customWidth="1" min="10" max="10"/>
  </cols>
  <sheetData>
    <row r="1" ht="28" customHeight="1">
      <c r="A1" s="45" t="inlineStr">
        <is>
          <t>⚡ CUSTOMER JOURNEY FRICTION, BOTTLENECK &amp; CHURN IMPACT MAPPING</t>
        </is>
      </c>
    </row>
    <row r="2">
      <c r="A2" s="2" t="inlineStr">
        <is>
          <t>Tracking high-friction user milestones, drop-off rates, financial revenue loss, and remediation.</t>
        </is>
      </c>
    </row>
    <row r="4" ht="18" customHeight="1">
      <c r="A4" s="46" t="inlineStr">
        <is>
          <t>JOURNEY FRICTION POINTS TRACKED</t>
        </is>
      </c>
      <c r="B4" s="99" t="n"/>
      <c r="C4" s="46" t="inlineStr">
        <is>
          <t>TOTAL MONTHLY INCIDENTS</t>
        </is>
      </c>
      <c r="D4" s="99" t="n"/>
      <c r="E4" s="46" t="inlineStr">
        <is>
          <t>TOTAL FINANCIAL CHURN IMPACT</t>
        </is>
      </c>
      <c r="F4" s="99" t="n"/>
      <c r="G4" s="46" t="inlineStr">
        <is>
          <t>AVERAGE JOURNEY DROP-OFF</t>
        </is>
      </c>
      <c r="H4" s="100" t="n"/>
      <c r="I4" s="100" t="n"/>
      <c r="J4" s="99" t="n"/>
    </row>
    <row r="5" ht="22" customHeight="1">
      <c r="A5" s="69">
        <f>COUNTA(A8:A22)</f>
        <v/>
      </c>
      <c r="B5" s="99" t="n"/>
      <c r="C5" s="48">
        <f>SUM(D8:D22)</f>
        <v/>
      </c>
      <c r="D5" s="99" t="n"/>
      <c r="E5" s="70">
        <f>SUM(F8:F22)</f>
        <v/>
      </c>
      <c r="F5" s="99" t="n"/>
      <c r="G5" s="58">
        <f>AVERAGE(E8:E22)</f>
        <v/>
      </c>
      <c r="H5" s="100" t="n"/>
      <c r="I5" s="100" t="n"/>
      <c r="J5" s="99" t="n"/>
    </row>
    <row r="7" ht="24" customHeight="1">
      <c r="A7" s="3" t="inlineStr">
        <is>
          <t>FRICTION ID</t>
        </is>
      </c>
      <c r="B7" s="3" t="inlineStr">
        <is>
          <t>CUSTOMER JOURNEY STAGE</t>
        </is>
      </c>
      <c r="C7" s="3" t="inlineStr">
        <is>
          <t>ROOT CAUSE FRICTION POINT</t>
        </is>
      </c>
      <c r="D7" s="3" t="inlineStr">
        <is>
          <t>MONTHLY INCIDENTS</t>
        </is>
      </c>
      <c r="E7" s="3" t="inlineStr">
        <is>
          <t>DROP-OFF RATE %</t>
        </is>
      </c>
      <c r="F7" s="3" t="inlineStr">
        <is>
          <t>ESTIMATED CHURN IMPACT ($)</t>
        </is>
      </c>
      <c r="G7" s="3" t="inlineStr">
        <is>
          <t>SEVERITY LEVEL</t>
        </is>
      </c>
      <c r="H7" s="3" t="inlineStr">
        <is>
          <t>REMEDIATION OWNER</t>
        </is>
      </c>
      <c r="I7" s="3" t="inlineStr">
        <is>
          <t>STATUS</t>
        </is>
      </c>
      <c r="J7" s="3" t="inlineStr">
        <is>
          <t>TARGET RESOLUTION</t>
        </is>
      </c>
    </row>
    <row r="8" ht="20" customHeight="1">
      <c r="A8" s="6" t="inlineStr">
        <is>
          <t>FRC-01</t>
        </is>
      </c>
      <c r="B8" s="6" t="inlineStr">
        <is>
          <t>Digital Account e-KYC Verification</t>
        </is>
      </c>
      <c r="C8" s="6" t="inlineStr">
        <is>
          <t>Selfie Liveness Lighting Rejection</t>
        </is>
      </c>
      <c r="D8" s="52" t="n">
        <v>3400</v>
      </c>
      <c r="E8" s="53" t="n">
        <v>0.142</v>
      </c>
      <c r="F8" s="54" t="n">
        <v>68000</v>
      </c>
      <c r="G8" s="6" t="inlineStr">
        <is>
          <t>Critical</t>
        </is>
      </c>
      <c r="H8" s="6" t="inlineStr">
        <is>
          <t>S. Rahardjo</t>
        </is>
      </c>
      <c r="I8" s="44" t="inlineStr">
        <is>
          <t>In Progress</t>
        </is>
      </c>
      <c r="J8" s="6" t="inlineStr">
        <is>
          <t>2026-10-30</t>
        </is>
      </c>
    </row>
    <row r="9" ht="20" customHeight="1">
      <c r="A9" s="9" t="inlineStr">
        <is>
          <t>FRC-02</t>
        </is>
      </c>
      <c r="B9" s="9" t="inlineStr">
        <is>
          <t>Debit Card Online E-Commerce 3DS</t>
        </is>
      </c>
      <c r="C9" s="9" t="inlineStr">
        <is>
          <t>SMS OTP Delivery Latency &gt; 60s</t>
        </is>
      </c>
      <c r="D9" s="55" t="n">
        <v>2800</v>
      </c>
      <c r="E9" s="56" t="n">
        <v>0.185</v>
      </c>
      <c r="F9" s="57" t="n">
        <v>84000</v>
      </c>
      <c r="G9" s="9" t="inlineStr">
        <is>
          <t>Critical</t>
        </is>
      </c>
      <c r="H9" s="9" t="inlineStr">
        <is>
          <t>V. Anggraini</t>
        </is>
      </c>
      <c r="I9" s="44" t="inlineStr">
        <is>
          <t>In Progress</t>
        </is>
      </c>
      <c r="J9" s="9" t="inlineStr">
        <is>
          <t>2026-11-05</t>
        </is>
      </c>
    </row>
    <row r="10" ht="20" customHeight="1">
      <c r="A10" s="6" t="inlineStr">
        <is>
          <t>FRC-03</t>
        </is>
      </c>
      <c r="B10" s="6" t="inlineStr">
        <is>
          <t>Mobile Banking App Biometrics</t>
        </is>
      </c>
      <c r="C10" s="6" t="inlineStr">
        <is>
          <t>Fingerprint Sensor Mismatch on Android 14</t>
        </is>
      </c>
      <c r="D10" s="52" t="n">
        <v>1950</v>
      </c>
      <c r="E10" s="53" t="n">
        <v>0.08400000000000001</v>
      </c>
      <c r="F10" s="54" t="n">
        <v>25000</v>
      </c>
      <c r="G10" s="6" t="inlineStr">
        <is>
          <t>Medium</t>
        </is>
      </c>
      <c r="H10" s="6" t="inlineStr">
        <is>
          <t>D. Arifin</t>
        </is>
      </c>
      <c r="I10" s="43" t="inlineStr">
        <is>
          <t>Closed</t>
        </is>
      </c>
      <c r="J10" s="6" t="inlineStr">
        <is>
          <t>2026-09-28</t>
        </is>
      </c>
    </row>
    <row r="11" ht="20" customHeight="1">
      <c r="A11" s="9" t="inlineStr">
        <is>
          <t>FRC-04</t>
        </is>
      </c>
      <c r="B11" s="9" t="inlineStr">
        <is>
          <t>BI-FAST Real-time Inter-bank Transfer</t>
        </is>
      </c>
      <c r="C11" s="9" t="inlineStr">
        <is>
          <t>Central Bank Clearing Timeout on Weekends</t>
        </is>
      </c>
      <c r="D11" s="55" t="n">
        <v>1600</v>
      </c>
      <c r="E11" s="56" t="n">
        <v>0.065</v>
      </c>
      <c r="F11" s="57" t="n">
        <v>42000</v>
      </c>
      <c r="G11" s="9" t="inlineStr">
        <is>
          <t>High</t>
        </is>
      </c>
      <c r="H11" s="9" t="inlineStr">
        <is>
          <t>H. Wibowo</t>
        </is>
      </c>
      <c r="I11" s="43" t="inlineStr">
        <is>
          <t>Closed</t>
        </is>
      </c>
      <c r="J11" s="9" t="inlineStr">
        <is>
          <t>2026-09-20</t>
        </is>
      </c>
    </row>
    <row r="12" ht="20" customHeight="1">
      <c r="A12" s="6" t="inlineStr">
        <is>
          <t>FRC-05</t>
        </is>
      </c>
      <c r="B12" s="6" t="inlineStr">
        <is>
          <t>Credit Card Pin Change via Mobile</t>
        </is>
      </c>
      <c r="C12" s="6" t="inlineStr">
        <is>
          <t>Complex 3-Step Verification Screen</t>
        </is>
      </c>
      <c r="D12" s="52" t="n">
        <v>1200</v>
      </c>
      <c r="E12" s="53" t="n">
        <v>0.092</v>
      </c>
      <c r="F12" s="54" t="n">
        <v>18000</v>
      </c>
      <c r="G12" s="6" t="inlineStr">
        <is>
          <t>Medium</t>
        </is>
      </c>
      <c r="H12" s="6" t="inlineStr">
        <is>
          <t>V. Anggraini</t>
        </is>
      </c>
      <c r="I12" s="43" t="inlineStr">
        <is>
          <t>Closed</t>
        </is>
      </c>
      <c r="J12" s="6" t="inlineStr">
        <is>
          <t>2026-09-15</t>
        </is>
      </c>
    </row>
    <row r="13" ht="20" customHeight="1">
      <c r="A13" s="9" t="inlineStr">
        <is>
          <t>FRC-06</t>
        </is>
      </c>
      <c r="B13" s="9" t="inlineStr">
        <is>
          <t>Branch Cash Deposit Machine (CDM)</t>
        </is>
      </c>
      <c r="C13" s="9" t="inlineStr">
        <is>
          <t>Stuck Wet Banknote Jam on Drawer</t>
        </is>
      </c>
      <c r="D13" s="7" t="n">
        <v>850</v>
      </c>
      <c r="E13" s="56" t="n">
        <v>0.12</v>
      </c>
      <c r="F13" s="57" t="n">
        <v>15000</v>
      </c>
      <c r="G13" s="9" t="inlineStr">
        <is>
          <t>Medium</t>
        </is>
      </c>
      <c r="H13" s="9" t="inlineStr">
        <is>
          <t>I. Setiawan</t>
        </is>
      </c>
      <c r="I13" s="43" t="inlineStr">
        <is>
          <t>Closed</t>
        </is>
      </c>
      <c r="J13" s="9" t="inlineStr">
        <is>
          <t>2026-09-10</t>
        </is>
      </c>
    </row>
    <row r="14" ht="20" customHeight="1">
      <c r="A14" s="6" t="inlineStr">
        <is>
          <t>FRC-07</t>
        </is>
      </c>
      <c r="B14" s="6" t="inlineStr">
        <is>
          <t>Customer Service Telephone Wait</t>
        </is>
      </c>
      <c r="C14" s="6" t="inlineStr">
        <is>
          <t>Exceeded 5-Minute Queue during Lunch Peak</t>
        </is>
      </c>
      <c r="D14" s="52" t="n">
        <v>3100</v>
      </c>
      <c r="E14" s="53" t="n">
        <v>0.22</v>
      </c>
      <c r="F14" s="54" t="n">
        <v>92000</v>
      </c>
      <c r="G14" s="6" t="inlineStr">
        <is>
          <t>Critical</t>
        </is>
      </c>
      <c r="H14" s="6" t="inlineStr">
        <is>
          <t>B. Gunawan</t>
        </is>
      </c>
      <c r="I14" s="44" t="inlineStr">
        <is>
          <t>In Progress</t>
        </is>
      </c>
      <c r="J14" s="6" t="inlineStr">
        <is>
          <t>2026-10-25</t>
        </is>
      </c>
    </row>
    <row r="15" ht="20" customHeight="1">
      <c r="A15" s="9" t="inlineStr">
        <is>
          <t>FRC-08</t>
        </is>
      </c>
      <c r="B15" s="9" t="inlineStr">
        <is>
          <t>E-Statement PDF Password Confusion</t>
        </is>
      </c>
      <c r="C15" s="9" t="inlineStr">
        <is>
          <t>Complex Birthdate Mother Maiden Logic</t>
        </is>
      </c>
      <c r="D15" s="55" t="n">
        <v>2400</v>
      </c>
      <c r="E15" s="56" t="n">
        <v>0.075</v>
      </c>
      <c r="F15" s="57" t="n">
        <v>12000</v>
      </c>
      <c r="G15" s="9" t="inlineStr">
        <is>
          <t>Low</t>
        </is>
      </c>
      <c r="H15" s="9" t="inlineStr">
        <is>
          <t>L. Wijaya</t>
        </is>
      </c>
      <c r="I15" s="43" t="inlineStr">
        <is>
          <t>Closed</t>
        </is>
      </c>
      <c r="J15" s="9" t="inlineStr">
        <is>
          <t>2026-08-30</t>
        </is>
      </c>
    </row>
    <row r="16" ht="20" customHeight="1">
      <c r="A16" s="6" t="inlineStr">
        <is>
          <t>FRC-09</t>
        </is>
      </c>
      <c r="B16" s="6" t="inlineStr">
        <is>
          <t>Mobile App First Launch Permission</t>
        </is>
      </c>
      <c r="C16" s="6" t="inlineStr">
        <is>
          <t>Aggressive Notification Permission Prompt</t>
        </is>
      </c>
      <c r="D16" s="52" t="n">
        <v>4500</v>
      </c>
      <c r="E16" s="53" t="n">
        <v>0.165</v>
      </c>
      <c r="F16" s="54" t="n">
        <v>54000</v>
      </c>
      <c r="G16" s="6" t="inlineStr">
        <is>
          <t>High</t>
        </is>
      </c>
      <c r="H16" s="6" t="inlineStr">
        <is>
          <t>D. Arifin</t>
        </is>
      </c>
      <c r="I16" s="43" t="inlineStr">
        <is>
          <t>Closed</t>
        </is>
      </c>
      <c r="J16" s="6" t="inlineStr">
        <is>
          <t>2026-09-25</t>
        </is>
      </c>
    </row>
    <row r="17" ht="20" customHeight="1">
      <c r="A17" s="9" t="inlineStr">
        <is>
          <t>FRC-10</t>
        </is>
      </c>
      <c r="B17" s="9" t="inlineStr">
        <is>
          <t>Digital Lending Underwriting Form</t>
        </is>
      </c>
      <c r="C17" s="9" t="inlineStr">
        <is>
          <t>12-Field Salary Verification Document</t>
        </is>
      </c>
      <c r="D17" s="55" t="n">
        <v>1100</v>
      </c>
      <c r="E17" s="56" t="n">
        <v>0.28</v>
      </c>
      <c r="F17" s="57" t="n">
        <v>115000</v>
      </c>
      <c r="G17" s="9" t="inlineStr">
        <is>
          <t>Critical</t>
        </is>
      </c>
      <c r="H17" s="9" t="inlineStr">
        <is>
          <t>V. Anggraini</t>
        </is>
      </c>
      <c r="I17" s="44" t="inlineStr">
        <is>
          <t>In Progress</t>
        </is>
      </c>
      <c r="J17" s="9" t="inlineStr">
        <is>
          <t>2026-11-15</t>
        </is>
      </c>
    </row>
    <row r="18" ht="20" customHeight="1">
      <c r="A18" s="6" t="inlineStr">
        <is>
          <t>FRC-11</t>
        </is>
      </c>
      <c r="B18" s="6" t="inlineStr">
        <is>
          <t>QRIS Merchant Payment Timeout</t>
        </is>
      </c>
      <c r="C18" s="6" t="inlineStr">
        <is>
          <t>Weak Telco Signal at Basement Parking</t>
        </is>
      </c>
      <c r="D18" s="52" t="n">
        <v>1450</v>
      </c>
      <c r="E18" s="53" t="n">
        <v>0.095</v>
      </c>
      <c r="F18" s="54" t="n">
        <v>28000</v>
      </c>
      <c r="G18" s="6" t="inlineStr">
        <is>
          <t>Medium</t>
        </is>
      </c>
      <c r="H18" s="6" t="inlineStr">
        <is>
          <t>V. Anggraini</t>
        </is>
      </c>
      <c r="I18" s="43" t="inlineStr">
        <is>
          <t>Closed</t>
        </is>
      </c>
      <c r="J18" s="6" t="inlineStr">
        <is>
          <t>2026-09-18</t>
        </is>
      </c>
    </row>
    <row r="19" ht="20" customHeight="1">
      <c r="A19" s="9" t="inlineStr">
        <is>
          <t>FRC-12</t>
        </is>
      </c>
      <c r="B19" s="9" t="inlineStr">
        <is>
          <t>Virtual Account Top-up E-Wallet</t>
        </is>
      </c>
      <c r="C19" s="9" t="inlineStr">
        <is>
          <t>Incorrect VA Format Error Message</t>
        </is>
      </c>
      <c r="D19" s="55" t="n">
        <v>1800</v>
      </c>
      <c r="E19" s="56" t="n">
        <v>0.055</v>
      </c>
      <c r="F19" s="57" t="n">
        <v>22000</v>
      </c>
      <c r="G19" s="9" t="inlineStr">
        <is>
          <t>Low</t>
        </is>
      </c>
      <c r="H19" s="9" t="inlineStr">
        <is>
          <t>S. Rahardjo</t>
        </is>
      </c>
      <c r="I19" s="43" t="inlineStr">
        <is>
          <t>Closed</t>
        </is>
      </c>
      <c r="J19" s="9" t="inlineStr">
        <is>
          <t>2026-08-15</t>
        </is>
      </c>
    </row>
    <row r="20" ht="20" customHeight="1">
      <c r="A20" s="6" t="inlineStr">
        <is>
          <t>FRC-13</t>
        </is>
      </c>
      <c r="B20" s="6" t="inlineStr">
        <is>
          <t>Corporate Payroll Mass Upload</t>
        </is>
      </c>
      <c r="C20" s="6" t="inlineStr">
        <is>
          <t>CSV Formatting Encoding Rejection</t>
        </is>
      </c>
      <c r="D20" s="4" t="n">
        <v>420</v>
      </c>
      <c r="E20" s="53" t="n">
        <v>0.11</v>
      </c>
      <c r="F20" s="54" t="n">
        <v>35000</v>
      </c>
      <c r="G20" s="6" t="inlineStr">
        <is>
          <t>Medium</t>
        </is>
      </c>
      <c r="H20" s="6" t="inlineStr">
        <is>
          <t>N. Permata</t>
        </is>
      </c>
      <c r="I20" s="43" t="inlineStr">
        <is>
          <t>Closed</t>
        </is>
      </c>
      <c r="J20" s="6" t="inlineStr">
        <is>
          <t>2026-09-05</t>
        </is>
      </c>
    </row>
    <row r="21" ht="20" customHeight="1">
      <c r="A21" s="9" t="inlineStr">
        <is>
          <t>FRC-14</t>
        </is>
      </c>
      <c r="B21" s="9" t="inlineStr">
        <is>
          <t>Wealth Management Portfolio View</t>
        </is>
      </c>
      <c r="C21" s="9" t="inlineStr">
        <is>
          <t>Delayed NAV Update on Public Holidays</t>
        </is>
      </c>
      <c r="D21" s="7" t="n">
        <v>350</v>
      </c>
      <c r="E21" s="56" t="n">
        <v>0.04</v>
      </c>
      <c r="F21" s="57" t="n">
        <v>45000</v>
      </c>
      <c r="G21" s="9" t="inlineStr">
        <is>
          <t>Medium</t>
        </is>
      </c>
      <c r="H21" s="9" t="inlineStr">
        <is>
          <t>H. Wibowo</t>
        </is>
      </c>
      <c r="I21" s="43" t="inlineStr">
        <is>
          <t>Closed</t>
        </is>
      </c>
      <c r="J21" s="9" t="inlineStr">
        <is>
          <t>2026-08-20</t>
        </is>
      </c>
    </row>
    <row r="22" ht="20" customHeight="1">
      <c r="A22" s="6" t="inlineStr">
        <is>
          <t>FRC-15</t>
        </is>
      </c>
      <c r="B22" s="6" t="inlineStr">
        <is>
          <t>Password Expiry Lockout Monday Morning</t>
        </is>
      </c>
      <c r="C22" s="6" t="inlineStr">
        <is>
          <t>Simultaneous 90-Day Password Expiration</t>
        </is>
      </c>
      <c r="D22" s="52" t="n">
        <v>2800</v>
      </c>
      <c r="E22" s="53" t="n">
        <v>0.15</v>
      </c>
      <c r="F22" s="54" t="n">
        <v>38000</v>
      </c>
      <c r="G22" s="6" t="inlineStr">
        <is>
          <t>High</t>
        </is>
      </c>
      <c r="H22" s="6" t="inlineStr">
        <is>
          <t>R. Hidayat</t>
        </is>
      </c>
      <c r="I22" s="43" t="inlineStr">
        <is>
          <t>Closed</t>
        </is>
      </c>
      <c r="J22" s="6" t="inlineStr">
        <is>
          <t>2026-09-01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2" customWidth="1" min="3" max="3"/>
    <col width="20" customWidth="1" min="4" max="4"/>
    <col width="18" customWidth="1" min="5" max="5"/>
    <col width="16" customWidth="1" min="6" max="6"/>
    <col width="18" customWidth="1" min="7" max="7"/>
    <col width="16" customWidth="1" min="8" max="8"/>
    <col width="18" customWidth="1" min="9" max="9"/>
    <col width="14" customWidth="1" min="10" max="10"/>
    <col width="18" customWidth="1" min="11" max="11"/>
  </cols>
  <sheetData>
    <row r="1" ht="28" customHeight="1">
      <c r="A1" s="45" t="inlineStr">
        <is>
          <t>📚 SELF-SERVICE KNOWLEDGE BASE HEALTH &amp; TICKET DEFLECTION</t>
        </is>
      </c>
    </row>
    <row r="2">
      <c r="A2" s="2" t="inlineStr">
        <is>
          <t>Customer self-service article traffic, helpfulness ratios, agent internal SOPs, and ticket deflection.</t>
        </is>
      </c>
    </row>
    <row r="4" ht="18" customHeight="1">
      <c r="A4" s="46" t="inlineStr">
        <is>
          <t>KNOWLEDGE ARTICLES MANAGED</t>
        </is>
      </c>
      <c r="B4" s="99" t="n"/>
      <c r="C4" s="46" t="inlineStr">
        <is>
          <t>TOTAL MONTHLY PAGEVIEWS</t>
        </is>
      </c>
      <c r="D4" s="99" t="n"/>
      <c r="E4" s="46" t="inlineStr">
        <is>
          <t>TOTAL TICKETS DEFLECTED</t>
        </is>
      </c>
      <c r="F4" s="99" t="n"/>
      <c r="G4" s="46" t="inlineStr">
        <is>
          <t>AVERAGE ARTICLE HELPFULNESS</t>
        </is>
      </c>
      <c r="H4" s="100" t="n"/>
      <c r="I4" s="100" t="n"/>
      <c r="J4" s="100" t="n"/>
      <c r="K4" s="99" t="n"/>
    </row>
    <row r="5" ht="22" customHeight="1">
      <c r="A5" s="71">
        <f>COUNTA(A8:A22)</f>
        <v/>
      </c>
      <c r="B5" s="99" t="n"/>
      <c r="C5" s="48">
        <f>SUM(E8:E22)</f>
        <v/>
      </c>
      <c r="D5" s="99" t="n"/>
      <c r="E5" s="48">
        <f>SUM(I8:I22)</f>
        <v/>
      </c>
      <c r="F5" s="99" t="n"/>
      <c r="G5" s="58">
        <f>AVERAGE(H8:H22)</f>
        <v/>
      </c>
      <c r="H5" s="100" t="n"/>
      <c r="I5" s="100" t="n"/>
      <c r="J5" s="100" t="n"/>
      <c r="K5" s="99" t="n"/>
    </row>
    <row r="7" ht="24" customHeight="1">
      <c r="A7" s="3" t="inlineStr">
        <is>
          <t>ARTICLE ID</t>
        </is>
      </c>
      <c r="B7" s="3" t="inlineStr">
        <is>
          <t>KNOWLEDGE ARTICLE TITLE</t>
        </is>
      </c>
      <c r="C7" s="3" t="inlineStr">
        <is>
          <t>TARGET AUDIENCE</t>
        </is>
      </c>
      <c r="D7" s="3" t="inlineStr">
        <is>
          <t>CATEGORY / TOPIC</t>
        </is>
      </c>
      <c r="E7" s="3" t="inlineStr">
        <is>
          <t>MONTHLY PAGEVIEWS</t>
        </is>
      </c>
      <c r="F7" s="3" t="inlineStr">
        <is>
          <t>HELPFUL UPVOTES</t>
        </is>
      </c>
      <c r="G7" s="3" t="inlineStr">
        <is>
          <t>UNHELPFUL DOWNVOTES</t>
        </is>
      </c>
      <c r="H7" s="3" t="inlineStr">
        <is>
          <t>HELPFULNESS %</t>
        </is>
      </c>
      <c r="I7" s="3" t="inlineStr">
        <is>
          <t>TICKETS DEFLECTED</t>
        </is>
      </c>
      <c r="J7" s="3" t="inlineStr">
        <is>
          <t>STATUS</t>
        </is>
      </c>
      <c r="K7" s="3" t="inlineStr">
        <is>
          <t>LEAD AUTHOR</t>
        </is>
      </c>
    </row>
    <row r="8" ht="20" customHeight="1">
      <c r="A8" s="6" t="inlineStr">
        <is>
          <t>KB-001</t>
        </is>
      </c>
      <c r="B8" s="6" t="inlineStr">
        <is>
          <t>How to Instantly Reset Mobile Banking Password</t>
        </is>
      </c>
      <c r="C8" s="6" t="inlineStr">
        <is>
          <t>Customer Self-Service</t>
        </is>
      </c>
      <c r="D8" s="6" t="inlineStr">
        <is>
          <t>Mobile Security</t>
        </is>
      </c>
      <c r="E8" s="52" t="n">
        <v>85000</v>
      </c>
      <c r="F8" s="52" t="n">
        <v>14200</v>
      </c>
      <c r="G8" s="4" t="n">
        <v>450</v>
      </c>
      <c r="H8" s="6">
        <f>F8/(F8+G8)</f>
        <v/>
      </c>
      <c r="I8" s="52" t="n">
        <v>4800</v>
      </c>
      <c r="J8" s="43" t="inlineStr">
        <is>
          <t>Optimal</t>
        </is>
      </c>
      <c r="K8" s="6" t="inlineStr">
        <is>
          <t>L. Wijaya</t>
        </is>
      </c>
    </row>
    <row r="9" ht="20" customHeight="1">
      <c r="A9" s="9" t="inlineStr">
        <is>
          <t>KB-002</t>
        </is>
      </c>
      <c r="B9" s="9" t="inlineStr">
        <is>
          <t>Step-by-Step Guide: Blocking Stolen ATM Card</t>
        </is>
      </c>
      <c r="C9" s="9" t="inlineStr">
        <is>
          <t>Customer Self-Service</t>
        </is>
      </c>
      <c r="D9" s="9" t="inlineStr">
        <is>
          <t>Card Protection</t>
        </is>
      </c>
      <c r="E9" s="55" t="n">
        <v>62000</v>
      </c>
      <c r="F9" s="55" t="n">
        <v>11500</v>
      </c>
      <c r="G9" s="7" t="n">
        <v>280</v>
      </c>
      <c r="H9" s="9">
        <f>F9/(F9+G9)</f>
        <v/>
      </c>
      <c r="I9" s="55" t="n">
        <v>3500</v>
      </c>
      <c r="J9" s="43" t="inlineStr">
        <is>
          <t>Optimal</t>
        </is>
      </c>
      <c r="K9" s="9" t="inlineStr">
        <is>
          <t>L. Wijaya</t>
        </is>
      </c>
    </row>
    <row r="10" ht="20" customHeight="1">
      <c r="A10" s="6" t="inlineStr">
        <is>
          <t>KB-003</t>
        </is>
      </c>
      <c r="B10" s="6" t="inlineStr">
        <is>
          <t>Understanding BI-FAST Limits &amp; Processing Times</t>
        </is>
      </c>
      <c r="C10" s="6" t="inlineStr">
        <is>
          <t>Customer Self-Service</t>
        </is>
      </c>
      <c r="D10" s="6" t="inlineStr">
        <is>
          <t>Payments &amp; Wire</t>
        </is>
      </c>
      <c r="E10" s="52" t="n">
        <v>48000</v>
      </c>
      <c r="F10" s="52" t="n">
        <v>8900</v>
      </c>
      <c r="G10" s="4" t="n">
        <v>310</v>
      </c>
      <c r="H10" s="6">
        <f>F10/(F10+G10)</f>
        <v/>
      </c>
      <c r="I10" s="52" t="n">
        <v>2600</v>
      </c>
      <c r="J10" s="43" t="inlineStr">
        <is>
          <t>Optimal</t>
        </is>
      </c>
      <c r="K10" s="6" t="inlineStr">
        <is>
          <t>L. Wijaya</t>
        </is>
      </c>
    </row>
    <row r="11" ht="20" customHeight="1">
      <c r="A11" s="9" t="inlineStr">
        <is>
          <t>KB-004</t>
        </is>
      </c>
      <c r="B11" s="9" t="inlineStr">
        <is>
          <t>Enabling Face ID and Biometric Fingerprint</t>
        </is>
      </c>
      <c r="C11" s="9" t="inlineStr">
        <is>
          <t>Customer Self-Service</t>
        </is>
      </c>
      <c r="D11" s="9" t="inlineStr">
        <is>
          <t>Device Config</t>
        </is>
      </c>
      <c r="E11" s="55" t="n">
        <v>38000</v>
      </c>
      <c r="F11" s="55" t="n">
        <v>7200</v>
      </c>
      <c r="G11" s="7" t="n">
        <v>180</v>
      </c>
      <c r="H11" s="9">
        <f>F11/(F11+G11)</f>
        <v/>
      </c>
      <c r="I11" s="55" t="n">
        <v>2100</v>
      </c>
      <c r="J11" s="43" t="inlineStr">
        <is>
          <t>Optimal</t>
        </is>
      </c>
      <c r="K11" s="9" t="inlineStr">
        <is>
          <t>L. Wijaya</t>
        </is>
      </c>
    </row>
    <row r="12" ht="20" customHeight="1">
      <c r="A12" s="6" t="inlineStr">
        <is>
          <t>KB-005</t>
        </is>
      </c>
      <c r="B12" s="6" t="inlineStr">
        <is>
          <t>Troubleshooting OTP SMS Not Received</t>
        </is>
      </c>
      <c r="C12" s="6" t="inlineStr">
        <is>
          <t>Customer Self-Service</t>
        </is>
      </c>
      <c r="D12" s="6" t="inlineStr">
        <is>
          <t>SMS &amp; Carrier</t>
        </is>
      </c>
      <c r="E12" s="52" t="n">
        <v>55000</v>
      </c>
      <c r="F12" s="52" t="n">
        <v>8400</v>
      </c>
      <c r="G12" s="4" t="n">
        <v>890</v>
      </c>
      <c r="H12" s="6">
        <f>F12/(F12+G12)</f>
        <v/>
      </c>
      <c r="I12" s="52" t="n">
        <v>2400</v>
      </c>
      <c r="J12" s="44" t="inlineStr">
        <is>
          <t>In Review</t>
        </is>
      </c>
      <c r="K12" s="6" t="inlineStr">
        <is>
          <t>L. Wijaya</t>
        </is>
      </c>
    </row>
    <row r="13" ht="20" customHeight="1">
      <c r="A13" s="9" t="inlineStr">
        <is>
          <t>KB-006</t>
        </is>
      </c>
      <c r="B13" s="9" t="inlineStr">
        <is>
          <t>SOP: Internal Tier 2 Wire Escalation Procedure</t>
        </is>
      </c>
      <c r="C13" s="9" t="inlineStr">
        <is>
          <t>Internal Agent SOP</t>
        </is>
      </c>
      <c r="D13" s="9" t="inlineStr">
        <is>
          <t>Operations SOP</t>
        </is>
      </c>
      <c r="E13" s="55" t="n">
        <v>4200</v>
      </c>
      <c r="F13" s="7" t="n">
        <v>920</v>
      </c>
      <c r="G13" s="7" t="n">
        <v>15</v>
      </c>
      <c r="H13" s="9">
        <f>F13/(F13+G13)</f>
        <v/>
      </c>
      <c r="I13" s="7" t="n">
        <v>850</v>
      </c>
      <c r="J13" s="43" t="inlineStr">
        <is>
          <t>Optimal</t>
        </is>
      </c>
      <c r="K13" s="9" t="inlineStr">
        <is>
          <t>B. Gunawan</t>
        </is>
      </c>
    </row>
    <row r="14" ht="20" customHeight="1">
      <c r="A14" s="6" t="inlineStr">
        <is>
          <t>KB-007</t>
        </is>
      </c>
      <c r="B14" s="6" t="inlineStr">
        <is>
          <t>How to File a Merchant Chargeback Dispute</t>
        </is>
      </c>
      <c r="C14" s="6" t="inlineStr">
        <is>
          <t>Customer Self-Service</t>
        </is>
      </c>
      <c r="D14" s="6" t="inlineStr">
        <is>
          <t>Dispute Claims</t>
        </is>
      </c>
      <c r="E14" s="52" t="n">
        <v>28000</v>
      </c>
      <c r="F14" s="52" t="n">
        <v>4800</v>
      </c>
      <c r="G14" s="4" t="n">
        <v>420</v>
      </c>
      <c r="H14" s="6">
        <f>F14/(F14+G14)</f>
        <v/>
      </c>
      <c r="I14" s="52" t="n">
        <v>1500</v>
      </c>
      <c r="J14" s="43" t="inlineStr">
        <is>
          <t>Optimal</t>
        </is>
      </c>
      <c r="K14" s="6" t="inlineStr">
        <is>
          <t>L. Wijaya</t>
        </is>
      </c>
    </row>
    <row r="15" ht="20" customHeight="1">
      <c r="A15" s="9" t="inlineStr">
        <is>
          <t>KB-008</t>
        </is>
      </c>
      <c r="B15" s="9" t="inlineStr">
        <is>
          <t>Setting Up Corporate VPN with Microsoft Authenticator</t>
        </is>
      </c>
      <c r="C15" s="9" t="inlineStr">
        <is>
          <t>Internal Employee</t>
        </is>
      </c>
      <c r="D15" s="9" t="inlineStr">
        <is>
          <t>Workplace IT</t>
        </is>
      </c>
      <c r="E15" s="55" t="n">
        <v>12500</v>
      </c>
      <c r="F15" s="55" t="n">
        <v>3100</v>
      </c>
      <c r="G15" s="7" t="n">
        <v>65</v>
      </c>
      <c r="H15" s="9">
        <f>F15/(F15+G15)</f>
        <v/>
      </c>
      <c r="I15" s="55" t="n">
        <v>1800</v>
      </c>
      <c r="J15" s="43" t="inlineStr">
        <is>
          <t>Optimal</t>
        </is>
      </c>
      <c r="K15" s="9" t="inlineStr">
        <is>
          <t>R. Hidayat</t>
        </is>
      </c>
    </row>
    <row r="16" ht="20" customHeight="1">
      <c r="A16" s="6" t="inlineStr">
        <is>
          <t>KB-009</t>
        </is>
      </c>
      <c r="B16" s="6" t="inlineStr">
        <is>
          <t>QRIS Payment Failure: Troubleshooting Guide</t>
        </is>
      </c>
      <c r="C16" s="6" t="inlineStr">
        <is>
          <t>Customer Self-Service</t>
        </is>
      </c>
      <c r="D16" s="6" t="inlineStr">
        <is>
          <t>QRIS Gateway</t>
        </is>
      </c>
      <c r="E16" s="52" t="n">
        <v>34000</v>
      </c>
      <c r="F16" s="52" t="n">
        <v>5800</v>
      </c>
      <c r="G16" s="4" t="n">
        <v>340</v>
      </c>
      <c r="H16" s="6">
        <f>F16/(F16+G16)</f>
        <v/>
      </c>
      <c r="I16" s="52" t="n">
        <v>1950</v>
      </c>
      <c r="J16" s="43" t="inlineStr">
        <is>
          <t>Optimal</t>
        </is>
      </c>
      <c r="K16" s="6" t="inlineStr">
        <is>
          <t>L. Wijaya</t>
        </is>
      </c>
    </row>
    <row r="17" ht="20" customHeight="1">
      <c r="A17" s="9" t="inlineStr">
        <is>
          <t>KB-010</t>
        </is>
      </c>
      <c r="B17" s="9" t="inlineStr">
        <is>
          <t>Downloading Official Stamp E-Statement PDF</t>
        </is>
      </c>
      <c r="C17" s="9" t="inlineStr">
        <is>
          <t>Customer Self-Service</t>
        </is>
      </c>
      <c r="D17" s="9" t="inlineStr">
        <is>
          <t>Tax &amp; Statements</t>
        </is>
      </c>
      <c r="E17" s="55" t="n">
        <v>41000</v>
      </c>
      <c r="F17" s="55" t="n">
        <v>8100</v>
      </c>
      <c r="G17" s="7" t="n">
        <v>210</v>
      </c>
      <c r="H17" s="9">
        <f>F17/(F17+G17)</f>
        <v/>
      </c>
      <c r="I17" s="55" t="n">
        <v>2800</v>
      </c>
      <c r="J17" s="43" t="inlineStr">
        <is>
          <t>Optimal</t>
        </is>
      </c>
      <c r="K17" s="9" t="inlineStr">
        <is>
          <t>L. Wijaya</t>
        </is>
      </c>
    </row>
    <row r="18" ht="20" customHeight="1">
      <c r="A18" s="6" t="inlineStr">
        <is>
          <t>KB-011</t>
        </is>
      </c>
      <c r="B18" s="6" t="inlineStr">
        <is>
          <t>SOP: Handling High-Net-Worth VIP Requests</t>
        </is>
      </c>
      <c r="C18" s="6" t="inlineStr">
        <is>
          <t>Internal Agent SOP</t>
        </is>
      </c>
      <c r="D18" s="6" t="inlineStr">
        <is>
          <t>VIP Concierge</t>
        </is>
      </c>
      <c r="E18" s="52" t="n">
        <v>1850</v>
      </c>
      <c r="F18" s="4" t="n">
        <v>450</v>
      </c>
      <c r="G18" s="4" t="n">
        <v>8</v>
      </c>
      <c r="H18" s="6">
        <f>F18/(F18+G18)</f>
        <v/>
      </c>
      <c r="I18" s="4" t="n">
        <v>420</v>
      </c>
      <c r="J18" s="43" t="inlineStr">
        <is>
          <t>Optimal</t>
        </is>
      </c>
      <c r="K18" s="6" t="inlineStr">
        <is>
          <t>T. Pratiwi</t>
        </is>
      </c>
    </row>
    <row r="19" ht="20" customHeight="1">
      <c r="A19" s="9" t="inlineStr">
        <is>
          <t>KB-012</t>
        </is>
      </c>
      <c r="B19" s="9" t="inlineStr">
        <is>
          <t>Mutual Fund Subscription &amp; Risk Profiling Guide</t>
        </is>
      </c>
      <c r="C19" s="9" t="inlineStr">
        <is>
          <t>Customer Self-Service</t>
        </is>
      </c>
      <c r="D19" s="9" t="inlineStr">
        <is>
          <t>Wealth Products</t>
        </is>
      </c>
      <c r="E19" s="55" t="n">
        <v>16500</v>
      </c>
      <c r="F19" s="55" t="n">
        <v>2800</v>
      </c>
      <c r="G19" s="7" t="n">
        <v>120</v>
      </c>
      <c r="H19" s="9">
        <f>F19/(F19+G19)</f>
        <v/>
      </c>
      <c r="I19" s="7" t="n">
        <v>950</v>
      </c>
      <c r="J19" s="43" t="inlineStr">
        <is>
          <t>Optimal</t>
        </is>
      </c>
      <c r="K19" s="9" t="inlineStr">
        <is>
          <t>L. Wijaya</t>
        </is>
      </c>
    </row>
    <row r="20" ht="20" customHeight="1">
      <c r="A20" s="6" t="inlineStr">
        <is>
          <t>KB-013</t>
        </is>
      </c>
      <c r="B20" s="6" t="inlineStr">
        <is>
          <t>SOP: Reconciling Failed ATM Cash Dispense</t>
        </is>
      </c>
      <c r="C20" s="6" t="inlineStr">
        <is>
          <t>Internal Agent SOP</t>
        </is>
      </c>
      <c r="D20" s="6" t="inlineStr">
        <is>
          <t>ATM Operations</t>
        </is>
      </c>
      <c r="E20" s="52" t="n">
        <v>3100</v>
      </c>
      <c r="F20" s="4" t="n">
        <v>680</v>
      </c>
      <c r="G20" s="4" t="n">
        <v>22</v>
      </c>
      <c r="H20" s="6">
        <f>F20/(F20+G20)</f>
        <v/>
      </c>
      <c r="I20" s="4" t="n">
        <v>620</v>
      </c>
      <c r="J20" s="43" t="inlineStr">
        <is>
          <t>Optimal</t>
        </is>
      </c>
      <c r="K20" s="6" t="inlineStr">
        <is>
          <t>I. Setiawan</t>
        </is>
      </c>
    </row>
    <row r="21" ht="20" customHeight="1">
      <c r="A21" s="9" t="inlineStr">
        <is>
          <t>KB-014</t>
        </is>
      </c>
      <c r="B21" s="9" t="inlineStr">
        <is>
          <t>How to Register Children Junior Savings Account</t>
        </is>
      </c>
      <c r="C21" s="9" t="inlineStr">
        <is>
          <t>Customer Self-Service</t>
        </is>
      </c>
      <c r="D21" s="9" t="inlineStr">
        <is>
          <t>Youth Accounts</t>
        </is>
      </c>
      <c r="E21" s="55" t="n">
        <v>14200</v>
      </c>
      <c r="F21" s="55" t="n">
        <v>2400</v>
      </c>
      <c r="G21" s="7" t="n">
        <v>95</v>
      </c>
      <c r="H21" s="9">
        <f>F21/(F21+G21)</f>
        <v/>
      </c>
      <c r="I21" s="7" t="n">
        <v>820</v>
      </c>
      <c r="J21" s="43" t="inlineStr">
        <is>
          <t>Optimal</t>
        </is>
      </c>
      <c r="K21" s="9" t="inlineStr">
        <is>
          <t>L. Wijaya</t>
        </is>
      </c>
    </row>
    <row r="22" ht="20" customHeight="1">
      <c r="A22" s="6" t="inlineStr">
        <is>
          <t>KB-015</t>
        </is>
      </c>
      <c r="B22" s="6" t="inlineStr">
        <is>
          <t>Corporate Payroll File Formatting Validation</t>
        </is>
      </c>
      <c r="C22" s="6" t="inlineStr">
        <is>
          <t>Business Clients</t>
        </is>
      </c>
      <c r="D22" s="6" t="inlineStr">
        <is>
          <t>Corporate Portal</t>
        </is>
      </c>
      <c r="E22" s="52" t="n">
        <v>8900</v>
      </c>
      <c r="F22" s="52" t="n">
        <v>1600</v>
      </c>
      <c r="G22" s="4" t="n">
        <v>85</v>
      </c>
      <c r="H22" s="6">
        <f>F22/(F22+G22)</f>
        <v/>
      </c>
      <c r="I22" s="4" t="n">
        <v>680</v>
      </c>
      <c r="J22" s="43" t="inlineStr">
        <is>
          <t>Optimal</t>
        </is>
      </c>
      <c r="K22" s="6" t="inlineStr">
        <is>
          <t>N. Permata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2" customWidth="1" min="3" max="3"/>
    <col width="16" customWidth="1" min="4" max="4"/>
    <col width="20" customWidth="1" min="5" max="5"/>
    <col width="18" customWidth="1" min="6" max="6"/>
    <col width="28" customWidth="1" min="7" max="7"/>
    <col width="18" customWidth="1" min="8" max="8"/>
    <col width="14" customWidth="1" min="9" max="9"/>
    <col width="18" customWidth="1" min="10" max="10"/>
  </cols>
  <sheetData>
    <row r="1" ht="28" customHeight="1">
      <c r="A1" s="45" t="inlineStr">
        <is>
          <t>🚨 ESCALATION AUDIT &amp; SERVICE LEVEL AGREEMENT (SLA) BREACH TRACKER</t>
        </is>
      </c>
    </row>
    <row r="2">
      <c r="A2" s="2" t="inlineStr">
        <is>
          <t>Tracking escalated service tickets, resolution variance overruns, root cause categories, and post-mortems.</t>
        </is>
      </c>
    </row>
    <row r="4" ht="18" customHeight="1">
      <c r="A4" s="46" t="inlineStr">
        <is>
          <t>ESCALATION BREACHES LOGGED</t>
        </is>
      </c>
      <c r="B4" s="99" t="n"/>
      <c r="C4" s="46" t="inlineStr">
        <is>
          <t>AVERAGE TARGET SLA</t>
        </is>
      </c>
      <c r="D4" s="99" t="n"/>
      <c r="E4" s="46" t="inlineStr">
        <is>
          <t>AVERAGE ACTUAL RESOLUTION</t>
        </is>
      </c>
      <c r="F4" s="99" t="n"/>
      <c r="G4" s="46" t="inlineStr">
        <is>
          <t>RESOLUTION CLOSURE RATE</t>
        </is>
      </c>
      <c r="H4" s="100" t="n"/>
      <c r="I4" s="100" t="n"/>
      <c r="J4" s="99" t="n"/>
    </row>
    <row r="5" ht="22" customHeight="1">
      <c r="A5" s="72">
        <f>COUNTA(A8:A22)</f>
        <v/>
      </c>
      <c r="B5" s="99" t="n"/>
      <c r="C5" s="73">
        <f>AVERAGE(D8:D22)</f>
        <v/>
      </c>
      <c r="D5" s="99" t="n"/>
      <c r="E5" s="73">
        <f>AVERAGE(E8:E22)</f>
        <v/>
      </c>
      <c r="F5" s="99" t="n"/>
      <c r="G5" s="58">
        <f>COUNTIF(I8:I22,"Closed")/COUNTA(I8:I22)</f>
        <v/>
      </c>
      <c r="H5" s="100" t="n"/>
      <c r="I5" s="100" t="n"/>
      <c r="J5" s="99" t="n"/>
    </row>
    <row r="7" ht="24" customHeight="1">
      <c r="A7" s="3" t="inlineStr">
        <is>
          <t>BREACH ID</t>
        </is>
      </c>
      <c r="B7" s="3" t="inlineStr">
        <is>
          <t>ESCALATED TICKET INCIDENT</t>
        </is>
      </c>
      <c r="C7" s="3" t="inlineStr">
        <is>
          <t>ORIGINATING QUEUE</t>
        </is>
      </c>
      <c r="D7" s="3" t="inlineStr">
        <is>
          <t>TARGET SLA (HRS)</t>
        </is>
      </c>
      <c r="E7" s="3" t="inlineStr">
        <is>
          <t>ACTUAL RESOLVED (HRS)</t>
        </is>
      </c>
      <c r="F7" s="3" t="inlineStr">
        <is>
          <t>SLA VARIANCE %</t>
        </is>
      </c>
      <c r="G7" s="3" t="inlineStr">
        <is>
          <t>ROOT CAUSE CATEGORY</t>
        </is>
      </c>
      <c r="H7" s="3" t="inlineStr">
        <is>
          <t>REMEDIATION OWNER</t>
        </is>
      </c>
      <c r="I7" s="3" t="inlineStr">
        <is>
          <t>STATUS</t>
        </is>
      </c>
      <c r="J7" s="3" t="inlineStr">
        <is>
          <t>CASE CLOSED DATE</t>
        </is>
      </c>
    </row>
    <row r="8" ht="20" customHeight="1">
      <c r="A8" s="6" t="inlineStr">
        <is>
          <t>BRC-CX-01</t>
        </is>
      </c>
      <c r="B8" s="6" t="inlineStr">
        <is>
          <t>International Remittance Status Timeout</t>
        </is>
      </c>
      <c r="C8" s="6" t="inlineStr">
        <is>
          <t>Phone Hotline Tier 1</t>
        </is>
      </c>
      <c r="D8" s="54" t="n">
        <v>4</v>
      </c>
      <c r="E8" s="54" t="n">
        <v>7.5</v>
      </c>
      <c r="F8" s="6">
        <f>(E8-D8)/D8</f>
        <v/>
      </c>
      <c r="G8" s="6" t="inlineStr">
        <is>
          <t>Core SWIFT Gateway Lag</t>
        </is>
      </c>
      <c r="H8" s="6" t="inlineStr">
        <is>
          <t>H. Wibowo</t>
        </is>
      </c>
      <c r="I8" s="43" t="inlineStr">
        <is>
          <t>Closed</t>
        </is>
      </c>
      <c r="J8" s="6" t="inlineStr">
        <is>
          <t>2026-09-05</t>
        </is>
      </c>
    </row>
    <row r="9" ht="20" customHeight="1">
      <c r="A9" s="9" t="inlineStr">
        <is>
          <t>BRC-CX-02</t>
        </is>
      </c>
      <c r="B9" s="9" t="inlineStr">
        <is>
          <t>Mobile Banking Biometrics Device Lockout</t>
        </is>
      </c>
      <c r="C9" s="9" t="inlineStr">
        <is>
          <t>In-App LiveChat</t>
        </is>
      </c>
      <c r="D9" s="57" t="n">
        <v>2</v>
      </c>
      <c r="E9" s="57" t="n">
        <v>3.8</v>
      </c>
      <c r="F9" s="9">
        <f>(E9-D9)/D9</f>
        <v/>
      </c>
      <c r="G9" s="9" t="inlineStr">
        <is>
          <t>Dukcapil API Intermittent</t>
        </is>
      </c>
      <c r="H9" s="9" t="inlineStr">
        <is>
          <t>S. Rahardjo</t>
        </is>
      </c>
      <c r="I9" s="43" t="inlineStr">
        <is>
          <t>Closed</t>
        </is>
      </c>
      <c r="J9" s="9" t="inlineStr">
        <is>
          <t>2026-09-08</t>
        </is>
      </c>
    </row>
    <row r="10" ht="20" customHeight="1">
      <c r="A10" s="6" t="inlineStr">
        <is>
          <t>BRC-CX-03</t>
        </is>
      </c>
      <c r="B10" s="6" t="inlineStr">
        <is>
          <t>Corporate Payroll Mass File Rejection</t>
        </is>
      </c>
      <c r="C10" s="6" t="inlineStr">
        <is>
          <t>Corporate Email Desk</t>
        </is>
      </c>
      <c r="D10" s="54" t="n">
        <v>4</v>
      </c>
      <c r="E10" s="54" t="n">
        <v>6.2</v>
      </c>
      <c r="F10" s="6">
        <f>(E10-D10)/D10</f>
        <v/>
      </c>
      <c r="G10" s="6" t="inlineStr">
        <is>
          <t>Encoding UTF-8 BOM Error</t>
        </is>
      </c>
      <c r="H10" s="6" t="inlineStr">
        <is>
          <t>N. Permata</t>
        </is>
      </c>
      <c r="I10" s="43" t="inlineStr">
        <is>
          <t>Closed</t>
        </is>
      </c>
      <c r="J10" s="6" t="inlineStr">
        <is>
          <t>2026-09-12</t>
        </is>
      </c>
    </row>
    <row r="11" ht="20" customHeight="1">
      <c r="A11" s="9" t="inlineStr">
        <is>
          <t>BRC-CX-04</t>
        </is>
      </c>
      <c r="B11" s="9" t="inlineStr">
        <is>
          <t>E-Commerce Refund Webhook Mismatch</t>
        </is>
      </c>
      <c r="C11" s="9" t="inlineStr">
        <is>
          <t>WhatsApp Support</t>
        </is>
      </c>
      <c r="D11" s="57" t="n">
        <v>8</v>
      </c>
      <c r="E11" s="57" t="n">
        <v>14.5</v>
      </c>
      <c r="F11" s="9">
        <f>(E11-D11)/D11</f>
        <v/>
      </c>
      <c r="G11" s="9" t="inlineStr">
        <is>
          <t>Merchant Partner API Delay</t>
        </is>
      </c>
      <c r="H11" s="9" t="inlineStr">
        <is>
          <t>V. Anggraini</t>
        </is>
      </c>
      <c r="I11" s="43" t="inlineStr">
        <is>
          <t>Closed</t>
        </is>
      </c>
      <c r="J11" s="9" t="inlineStr">
        <is>
          <t>2026-09-15</t>
        </is>
      </c>
    </row>
    <row r="12" ht="20" customHeight="1">
      <c r="A12" s="6" t="inlineStr">
        <is>
          <t>BRC-CX-05</t>
        </is>
      </c>
      <c r="B12" s="6" t="inlineStr">
        <is>
          <t>ATM Cash Deposit Tray Mechanical Stuck</t>
        </is>
      </c>
      <c r="C12" s="6" t="inlineStr">
        <is>
          <t>ATM Paging Queue</t>
        </is>
      </c>
      <c r="D12" s="54" t="n">
        <v>2</v>
      </c>
      <c r="E12" s="54" t="n">
        <v>3.5</v>
      </c>
      <c r="F12" s="6">
        <f>(E12-D12)/D12</f>
        <v/>
      </c>
      <c r="G12" s="6" t="inlineStr">
        <is>
          <t>Hardware Sensor Dust Jam</t>
        </is>
      </c>
      <c r="H12" s="6" t="inlineStr">
        <is>
          <t>I. Setiawan</t>
        </is>
      </c>
      <c r="I12" s="43" t="inlineStr">
        <is>
          <t>Closed</t>
        </is>
      </c>
      <c r="J12" s="6" t="inlineStr">
        <is>
          <t>2026-09-18</t>
        </is>
      </c>
    </row>
    <row r="13" ht="20" customHeight="1">
      <c r="A13" s="9" t="inlineStr">
        <is>
          <t>BRC-CX-06</t>
        </is>
      </c>
      <c r="B13" s="9" t="inlineStr">
        <is>
          <t>High-Value Loan Approval Stalled</t>
        </is>
      </c>
      <c r="C13" s="9" t="inlineStr">
        <is>
          <t>Lending Queue</t>
        </is>
      </c>
      <c r="D13" s="57" t="n">
        <v>12</v>
      </c>
      <c r="E13" s="57" t="n">
        <v>18</v>
      </c>
      <c r="F13" s="9">
        <f>(E13-D13)/D13</f>
        <v/>
      </c>
      <c r="G13" s="9" t="inlineStr">
        <is>
          <t>Credit Bureau DB Timeout</t>
        </is>
      </c>
      <c r="H13" s="9" t="inlineStr">
        <is>
          <t>V. Anggraini</t>
        </is>
      </c>
      <c r="I13" s="43" t="inlineStr">
        <is>
          <t>Closed</t>
        </is>
      </c>
      <c r="J13" s="9" t="inlineStr">
        <is>
          <t>2026-09-22</t>
        </is>
      </c>
    </row>
    <row r="14" ht="20" customHeight="1">
      <c r="A14" s="6" t="inlineStr">
        <is>
          <t>BRC-CX-07</t>
        </is>
      </c>
      <c r="B14" s="6" t="inlineStr">
        <is>
          <t>Corporate VPN Certificate Renewal Failure</t>
        </is>
      </c>
      <c r="C14" s="6" t="inlineStr">
        <is>
          <t>Employee IT Desk</t>
        </is>
      </c>
      <c r="D14" s="54" t="n">
        <v>2</v>
      </c>
      <c r="E14" s="54" t="n">
        <v>4</v>
      </c>
      <c r="F14" s="6">
        <f>(E14-D14)/D14</f>
        <v/>
      </c>
      <c r="G14" s="6" t="inlineStr">
        <is>
          <t>PKI Intermediate CA Expire</t>
        </is>
      </c>
      <c r="H14" s="6" t="inlineStr">
        <is>
          <t>R. Hidayat</t>
        </is>
      </c>
      <c r="I14" s="43" t="inlineStr">
        <is>
          <t>Closed</t>
        </is>
      </c>
      <c r="J14" s="6" t="inlineStr">
        <is>
          <t>2026-09-25</t>
        </is>
      </c>
    </row>
    <row r="15" ht="20" customHeight="1">
      <c r="A15" s="9" t="inlineStr">
        <is>
          <t>BRC-CX-08</t>
        </is>
      </c>
      <c r="B15" s="9" t="inlineStr">
        <is>
          <t>Wealth Management Offshore Execution</t>
        </is>
      </c>
      <c r="C15" s="9" t="inlineStr">
        <is>
          <t>VIP Concierge</t>
        </is>
      </c>
      <c r="D15" s="56" t="n">
        <v>1</v>
      </c>
      <c r="E15" s="57" t="n">
        <v>1.8</v>
      </c>
      <c r="F15" s="9">
        <f>(E15-D15)/D15</f>
        <v/>
      </c>
      <c r="G15" s="9" t="inlineStr">
        <is>
          <t>Custodian Leased Line Cut</t>
        </is>
      </c>
      <c r="H15" s="9" t="inlineStr">
        <is>
          <t>H. Wibowo</t>
        </is>
      </c>
      <c r="I15" s="43" t="inlineStr">
        <is>
          <t>Closed</t>
        </is>
      </c>
      <c r="J15" s="9" t="inlineStr">
        <is>
          <t>2026-09-28</t>
        </is>
      </c>
    </row>
    <row r="16" ht="20" customHeight="1">
      <c r="A16" s="6" t="inlineStr">
        <is>
          <t>BRC-CX-09</t>
        </is>
      </c>
      <c r="B16" s="6" t="inlineStr">
        <is>
          <t>QRIS Merchant Terminal Payment Lag</t>
        </is>
      </c>
      <c r="C16" s="6" t="inlineStr">
        <is>
          <t>Merchant Desk</t>
        </is>
      </c>
      <c r="D16" s="54" t="n">
        <v>4</v>
      </c>
      <c r="E16" s="54" t="n">
        <v>6.8</v>
      </c>
      <c r="F16" s="6">
        <f>(E16-D16)/D16</f>
        <v/>
      </c>
      <c r="G16" s="6" t="inlineStr">
        <is>
          <t>Merchant Switch Congestion</t>
        </is>
      </c>
      <c r="H16" s="6" t="inlineStr">
        <is>
          <t>V. Anggraini</t>
        </is>
      </c>
      <c r="I16" s="43" t="inlineStr">
        <is>
          <t>Closed</t>
        </is>
      </c>
      <c r="J16" s="6" t="inlineStr">
        <is>
          <t>2026-10-02</t>
        </is>
      </c>
    </row>
    <row r="17" ht="20" customHeight="1">
      <c r="A17" s="9" t="inlineStr">
        <is>
          <t>BRC-CX-10</t>
        </is>
      </c>
      <c r="B17" s="9" t="inlineStr">
        <is>
          <t>Mobile App Push OTP Delayed &gt; 5 mins</t>
        </is>
      </c>
      <c r="C17" s="9" t="inlineStr">
        <is>
          <t>In-App LiveChat</t>
        </is>
      </c>
      <c r="D17" s="56" t="n">
        <v>1</v>
      </c>
      <c r="E17" s="57" t="n">
        <v>2.5</v>
      </c>
      <c r="F17" s="9">
        <f>(E17-D17)/D17</f>
        <v/>
      </c>
      <c r="G17" s="9" t="inlineStr">
        <is>
          <t>FCM Push Provider Glitch</t>
        </is>
      </c>
      <c r="H17" s="9" t="inlineStr">
        <is>
          <t>D. Arifin</t>
        </is>
      </c>
      <c r="I17" s="43" t="inlineStr">
        <is>
          <t>Closed</t>
        </is>
      </c>
      <c r="J17" s="9" t="inlineStr">
        <is>
          <t>2026-10-05</t>
        </is>
      </c>
    </row>
    <row r="18" ht="20" customHeight="1">
      <c r="A18" s="6" t="inlineStr">
        <is>
          <t>BRC-CX-11</t>
        </is>
      </c>
      <c r="B18" s="6" t="inlineStr">
        <is>
          <t>Debit Card Magstripe Foreign Fraud Lock</t>
        </is>
      </c>
      <c r="C18" s="6" t="inlineStr">
        <is>
          <t>Phone Hotline Tier 1</t>
        </is>
      </c>
      <c r="D18" s="54" t="n">
        <v>2</v>
      </c>
      <c r="E18" s="54" t="n">
        <v>4.2</v>
      </c>
      <c r="F18" s="6">
        <f>(E18-D18)/D18</f>
        <v/>
      </c>
      <c r="G18" s="6" t="inlineStr">
        <is>
          <t>Rule Engine False Positive</t>
        </is>
      </c>
      <c r="H18" s="6" t="inlineStr">
        <is>
          <t>P. Wulandari</t>
        </is>
      </c>
      <c r="I18" s="43" t="inlineStr">
        <is>
          <t>Closed</t>
        </is>
      </c>
      <c r="J18" s="6" t="inlineStr">
        <is>
          <t>2026-10-08</t>
        </is>
      </c>
    </row>
    <row r="19" ht="20" customHeight="1">
      <c r="A19" s="9" t="inlineStr">
        <is>
          <t>BRC-CX-12</t>
        </is>
      </c>
      <c r="B19" s="9" t="inlineStr">
        <is>
          <t>Public Website SSL Certificate Handshake</t>
        </is>
      </c>
      <c r="C19" s="9" t="inlineStr">
        <is>
          <t>Web Portal Desk</t>
        </is>
      </c>
      <c r="D19" s="56" t="n">
        <v>1</v>
      </c>
      <c r="E19" s="57" t="n">
        <v>2.1</v>
      </c>
      <c r="F19" s="9">
        <f>(E19-D19)/D19</f>
        <v/>
      </c>
      <c r="G19" s="9" t="inlineStr">
        <is>
          <t>Edge CDN Configuration</t>
        </is>
      </c>
      <c r="H19" s="9" t="inlineStr">
        <is>
          <t>K. Hidayat</t>
        </is>
      </c>
      <c r="I19" s="43" t="inlineStr">
        <is>
          <t>Closed</t>
        </is>
      </c>
      <c r="J19" s="9" t="inlineStr">
        <is>
          <t>2026-10-10</t>
        </is>
      </c>
    </row>
    <row r="20" ht="20" customHeight="1">
      <c r="A20" s="6" t="inlineStr">
        <is>
          <t>BRC-CX-13</t>
        </is>
      </c>
      <c r="B20" s="6" t="inlineStr">
        <is>
          <t>Student Card Bulk Activation Batch</t>
        </is>
      </c>
      <c r="C20" s="6" t="inlineStr">
        <is>
          <t>Branch Desk</t>
        </is>
      </c>
      <c r="D20" s="54" t="n">
        <v>8</v>
      </c>
      <c r="E20" s="54" t="n">
        <v>12.5</v>
      </c>
      <c r="F20" s="6">
        <f>(E20-D20)/D20</f>
        <v/>
      </c>
      <c r="G20" s="6" t="inlineStr">
        <is>
          <t>Batch Processor Resource Starve</t>
        </is>
      </c>
      <c r="H20" s="6" t="inlineStr">
        <is>
          <t>S. Rahardjo</t>
        </is>
      </c>
      <c r="I20" s="43" t="inlineStr">
        <is>
          <t>Closed</t>
        </is>
      </c>
      <c r="J20" s="6" t="inlineStr">
        <is>
          <t>2026-10-12</t>
        </is>
      </c>
    </row>
    <row r="21" ht="20" customHeight="1">
      <c r="A21" s="9" t="inlineStr">
        <is>
          <t>BRC-CX-14</t>
        </is>
      </c>
      <c r="B21" s="9" t="inlineStr">
        <is>
          <t>Social Media Care Escalation Backlog</t>
        </is>
      </c>
      <c r="C21" s="9" t="inlineStr">
        <is>
          <t>Social Care Squad</t>
        </is>
      </c>
      <c r="D21" s="57" t="n">
        <v>2</v>
      </c>
      <c r="E21" s="57" t="n">
        <v>3.6</v>
      </c>
      <c r="F21" s="9">
        <f>(E21-D21)/D21</f>
        <v/>
      </c>
      <c r="G21" s="9" t="inlineStr">
        <is>
          <t>Viral Brand Campaign Spill</t>
        </is>
      </c>
      <c r="H21" s="9" t="inlineStr">
        <is>
          <t>M. Taufik</t>
        </is>
      </c>
      <c r="I21" s="43" t="inlineStr">
        <is>
          <t>Closed</t>
        </is>
      </c>
      <c r="J21" s="9" t="inlineStr">
        <is>
          <t>2026-10-13</t>
        </is>
      </c>
    </row>
    <row r="22" ht="20" customHeight="1">
      <c r="A22" s="6" t="inlineStr">
        <is>
          <t>BRC-CX-15</t>
        </is>
      </c>
      <c r="B22" s="6" t="inlineStr">
        <is>
          <t>Branch Smart Tablet Camera Glitch</t>
        </is>
      </c>
      <c r="C22" s="6" t="inlineStr">
        <is>
          <t>Field Operations</t>
        </is>
      </c>
      <c r="D22" s="54" t="n">
        <v>4</v>
      </c>
      <c r="E22" s="54" t="n">
        <v>7</v>
      </c>
      <c r="F22" s="6">
        <f>(E22-D22)/D22</f>
        <v/>
      </c>
      <c r="G22" s="6" t="inlineStr">
        <is>
          <t>MDM OS Firmware Incompatible</t>
        </is>
      </c>
      <c r="H22" s="6" t="inlineStr">
        <is>
          <t>F. Hakim</t>
        </is>
      </c>
      <c r="I22" s="43" t="inlineStr">
        <is>
          <t>Closed</t>
        </is>
      </c>
      <c r="J22" s="6" t="inlineStr">
        <is>
          <t>2026-10-14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34" customWidth="1" min="3" max="3"/>
    <col width="22" customWidth="1" min="4" max="4"/>
    <col width="20" customWidth="1" min="5" max="5"/>
    <col width="24" customWidth="1" min="6" max="6"/>
    <col width="20" customWidth="1" min="7" max="7"/>
    <col width="20" customWidth="1" min="8" max="8"/>
    <col width="14" customWidth="1" min="9" max="9"/>
    <col width="18" customWidth="1" min="10" max="10"/>
  </cols>
  <sheetData>
    <row r="1" ht="28" customHeight="1">
      <c r="A1" s="45" t="inlineStr">
        <is>
          <t>📞 OUTBOUND CUSTOMER PROMISE DELIVERY &amp; CALLBACK MANAGEMENT</t>
        </is>
      </c>
    </row>
    <row r="2">
      <c r="A2" s="2" t="inlineStr">
        <is>
          <t>Tracking committed customer callbacks, reachability rates, resolution success, and satisfaction.</t>
        </is>
      </c>
    </row>
    <row r="4" ht="18" customHeight="1">
      <c r="A4" s="46" t="inlineStr">
        <is>
          <t>TOTAL SCHEDULED CALLBACKS</t>
        </is>
      </c>
      <c r="B4" s="99" t="n"/>
      <c r="C4" s="46" t="inlineStr">
        <is>
          <t>CONNECTION SUCCESS RATE</t>
        </is>
      </c>
      <c r="D4" s="99" t="n"/>
      <c r="E4" s="46" t="inlineStr">
        <is>
          <t>RESOLUTION ACHIEVED RATE</t>
        </is>
      </c>
      <c r="F4" s="99" t="n"/>
      <c r="G4" s="46" t="inlineStr">
        <is>
          <t>POST-CALLBACK CSAT</t>
        </is>
      </c>
      <c r="H4" s="100" t="n"/>
      <c r="I4" s="100" t="n"/>
      <c r="J4" s="99" t="n"/>
    </row>
    <row r="5" ht="22" customHeight="1">
      <c r="A5" s="74">
        <f>COUNTA(A8:A22)</f>
        <v/>
      </c>
      <c r="B5" s="99" t="n"/>
      <c r="C5" s="58">
        <f>COUNTIF(F8:F22,"Reached*")/COUNTA(F8:F22)</f>
        <v/>
      </c>
      <c r="D5" s="99" t="n"/>
      <c r="E5" s="58">
        <f>COUNTIF(G8:G22,"Yes")/COUNTA(G8:G22)</f>
        <v/>
      </c>
      <c r="F5" s="99" t="n"/>
      <c r="G5" s="50">
        <f>AVERAGE(H8:H22)</f>
        <v/>
      </c>
      <c r="H5" s="100" t="n"/>
      <c r="I5" s="100" t="n"/>
      <c r="J5" s="99" t="n"/>
    </row>
    <row r="7" ht="24" customHeight="1">
      <c r="A7" s="3" t="inlineStr">
        <is>
          <t>CALLBACK ID</t>
        </is>
      </c>
      <c r="B7" s="3" t="inlineStr">
        <is>
          <t>CUSTOMER NAME / ENTITY</t>
        </is>
      </c>
      <c r="C7" s="3" t="inlineStr">
        <is>
          <t>INQUIRY REASON</t>
        </is>
      </c>
      <c r="D7" s="3" t="inlineStr">
        <is>
          <t>PROMISED TIME WINDOW</t>
        </is>
      </c>
      <c r="E7" s="3" t="inlineStr">
        <is>
          <t>ACTUAL CALL ATTEMPT</t>
        </is>
      </c>
      <c r="F7" s="3" t="inlineStr">
        <is>
          <t>CONNECTION STATUS</t>
        </is>
      </c>
      <c r="G7" s="3" t="inlineStr">
        <is>
          <t>RESOLUTION ACHIEVED</t>
        </is>
      </c>
      <c r="H7" s="3" t="inlineStr">
        <is>
          <t>POST-CALL CSAT (1-5)</t>
        </is>
      </c>
      <c r="I7" s="3" t="inlineStr">
        <is>
          <t>STATUS</t>
        </is>
      </c>
      <c r="J7" s="3" t="inlineStr">
        <is>
          <t>CALLBACK AGENT</t>
        </is>
      </c>
    </row>
    <row r="8" ht="20" customHeight="1">
      <c r="A8" s="6" t="inlineStr">
        <is>
          <t>CB-001</t>
        </is>
      </c>
      <c r="B8" s="6" t="inlineStr">
        <is>
          <t>B. Hendrawan</t>
        </is>
      </c>
      <c r="C8" s="6" t="inlineStr">
        <is>
          <t>Disputed Credit Card Chargeback</t>
        </is>
      </c>
      <c r="D8" s="6" t="inlineStr">
        <is>
          <t>10:00 - 11:00</t>
        </is>
      </c>
      <c r="E8" s="6" t="inlineStr">
        <is>
          <t>10:15</t>
        </is>
      </c>
      <c r="F8" s="6" t="inlineStr">
        <is>
          <t>Reached First Attempt</t>
        </is>
      </c>
      <c r="G8" s="6" t="inlineStr">
        <is>
          <t>Yes</t>
        </is>
      </c>
      <c r="H8" s="54" t="n">
        <v>5</v>
      </c>
      <c r="I8" s="43" t="inlineStr">
        <is>
          <t>Closed</t>
        </is>
      </c>
      <c r="J8" s="6" t="inlineStr">
        <is>
          <t>Y. Siregar</t>
        </is>
      </c>
    </row>
    <row r="9" ht="20" customHeight="1">
      <c r="A9" s="9" t="inlineStr">
        <is>
          <t>CB-002</t>
        </is>
      </c>
      <c r="B9" s="9" t="inlineStr">
        <is>
          <t>PT Mega Cipta Solusi</t>
        </is>
      </c>
      <c r="C9" s="9" t="inlineStr">
        <is>
          <t>Corporate Payroll File Verification</t>
        </is>
      </c>
      <c r="D9" s="9" t="inlineStr">
        <is>
          <t>10:30 - 11:30</t>
        </is>
      </c>
      <c r="E9" s="9" t="inlineStr">
        <is>
          <t>10:45</t>
        </is>
      </c>
      <c r="F9" s="9" t="inlineStr">
        <is>
          <t>Reached First Attempt</t>
        </is>
      </c>
      <c r="G9" s="9" t="inlineStr">
        <is>
          <t>Yes</t>
        </is>
      </c>
      <c r="H9" s="57" t="n">
        <v>5</v>
      </c>
      <c r="I9" s="43" t="inlineStr">
        <is>
          <t>Closed</t>
        </is>
      </c>
      <c r="J9" s="9" t="inlineStr">
        <is>
          <t>Y. Siregar</t>
        </is>
      </c>
    </row>
    <row r="10" ht="20" customHeight="1">
      <c r="A10" s="6" t="inlineStr">
        <is>
          <t>CB-003</t>
        </is>
      </c>
      <c r="B10" s="6" t="inlineStr">
        <is>
          <t>R. Damayanti</t>
        </is>
      </c>
      <c r="C10" s="6" t="inlineStr">
        <is>
          <t>Mobile Banking Transfer Limit Increase</t>
        </is>
      </c>
      <c r="D10" s="6" t="inlineStr">
        <is>
          <t>11:00 - 12:00</t>
        </is>
      </c>
      <c r="E10" s="6" t="inlineStr">
        <is>
          <t>11:20</t>
        </is>
      </c>
      <c r="F10" s="6" t="inlineStr">
        <is>
          <t>Reached First Attempt</t>
        </is>
      </c>
      <c r="G10" s="6" t="inlineStr">
        <is>
          <t>Yes</t>
        </is>
      </c>
      <c r="H10" s="54" t="n">
        <v>4.8</v>
      </c>
      <c r="I10" s="43" t="inlineStr">
        <is>
          <t>Closed</t>
        </is>
      </c>
      <c r="J10" s="6" t="inlineStr">
        <is>
          <t>Y. Siregar</t>
        </is>
      </c>
    </row>
    <row r="11" ht="20" customHeight="1">
      <c r="A11" s="9" t="inlineStr">
        <is>
          <t>CB-004</t>
        </is>
      </c>
      <c r="B11" s="9" t="inlineStr">
        <is>
          <t>W. Kusumo</t>
        </is>
      </c>
      <c r="C11" s="9" t="inlineStr">
        <is>
          <t>Time Deposit Rollover Clarification</t>
        </is>
      </c>
      <c r="D11" s="9" t="inlineStr">
        <is>
          <t>11:30 - 12:30</t>
        </is>
      </c>
      <c r="E11" s="9" t="inlineStr">
        <is>
          <t>11:40</t>
        </is>
      </c>
      <c r="F11" s="9" t="inlineStr">
        <is>
          <t>Reached First Attempt</t>
        </is>
      </c>
      <c r="G11" s="9" t="inlineStr">
        <is>
          <t>Yes</t>
        </is>
      </c>
      <c r="H11" s="57" t="n">
        <v>5</v>
      </c>
      <c r="I11" s="43" t="inlineStr">
        <is>
          <t>Closed</t>
        </is>
      </c>
      <c r="J11" s="9" t="inlineStr">
        <is>
          <t>Y. Siregar</t>
        </is>
      </c>
    </row>
    <row r="12" ht="20" customHeight="1">
      <c r="A12" s="6" t="inlineStr">
        <is>
          <t>CB-005</t>
        </is>
      </c>
      <c r="B12" s="6" t="inlineStr">
        <is>
          <t>S. Maryati</t>
        </is>
      </c>
      <c r="C12" s="6" t="inlineStr">
        <is>
          <t>Debit Card Retained at Bandara ATM</t>
        </is>
      </c>
      <c r="D12" s="6" t="inlineStr">
        <is>
          <t>13:00 - 14:00</t>
        </is>
      </c>
      <c r="E12" s="6" t="inlineStr">
        <is>
          <t>13:10</t>
        </is>
      </c>
      <c r="F12" s="6" t="inlineStr">
        <is>
          <t>Reached First Attempt</t>
        </is>
      </c>
      <c r="G12" s="6" t="inlineStr">
        <is>
          <t>Yes</t>
        </is>
      </c>
      <c r="H12" s="54" t="n">
        <v>4.9</v>
      </c>
      <c r="I12" s="43" t="inlineStr">
        <is>
          <t>Closed</t>
        </is>
      </c>
      <c r="J12" s="6" t="inlineStr">
        <is>
          <t>Y. Siregar</t>
        </is>
      </c>
    </row>
    <row r="13" ht="20" customHeight="1">
      <c r="A13" s="9" t="inlineStr">
        <is>
          <t>CB-006</t>
        </is>
      </c>
      <c r="B13" s="9" t="inlineStr">
        <is>
          <t>H. Santoso</t>
        </is>
      </c>
      <c r="C13" s="9" t="inlineStr">
        <is>
          <t>International Wire Swift Code Inquiry</t>
        </is>
      </c>
      <c r="D13" s="9" t="inlineStr">
        <is>
          <t>13:30 - 14:30</t>
        </is>
      </c>
      <c r="E13" s="9" t="inlineStr">
        <is>
          <t>13:35</t>
        </is>
      </c>
      <c r="F13" s="9" t="inlineStr">
        <is>
          <t>Reached First Attempt</t>
        </is>
      </c>
      <c r="G13" s="9" t="inlineStr">
        <is>
          <t>Yes</t>
        </is>
      </c>
      <c r="H13" s="57" t="n">
        <v>4.8</v>
      </c>
      <c r="I13" s="43" t="inlineStr">
        <is>
          <t>Closed</t>
        </is>
      </c>
      <c r="J13" s="9" t="inlineStr">
        <is>
          <t>Y. Siregar</t>
        </is>
      </c>
    </row>
    <row r="14" ht="20" customHeight="1">
      <c r="A14" s="6" t="inlineStr">
        <is>
          <t>CB-007</t>
        </is>
      </c>
      <c r="B14" s="6" t="inlineStr">
        <is>
          <t>PT Karya Mandiri Perkasa</t>
        </is>
      </c>
      <c r="C14" s="6" t="inlineStr">
        <is>
          <t>B2B Open Banking API Access Key</t>
        </is>
      </c>
      <c r="D14" s="6" t="inlineStr">
        <is>
          <t>14:00 - 15:00</t>
        </is>
      </c>
      <c r="E14" s="6" t="inlineStr">
        <is>
          <t>14:15</t>
        </is>
      </c>
      <c r="F14" s="6" t="inlineStr">
        <is>
          <t>Reached First Attempt</t>
        </is>
      </c>
      <c r="G14" s="6" t="inlineStr">
        <is>
          <t>Yes</t>
        </is>
      </c>
      <c r="H14" s="54" t="n">
        <v>5</v>
      </c>
      <c r="I14" s="43" t="inlineStr">
        <is>
          <t>Closed</t>
        </is>
      </c>
      <c r="J14" s="6" t="inlineStr">
        <is>
          <t>Y. Siregar</t>
        </is>
      </c>
    </row>
    <row r="15" ht="20" customHeight="1">
      <c r="A15" s="9" t="inlineStr">
        <is>
          <t>CB-008</t>
        </is>
      </c>
      <c r="B15" s="9" t="inlineStr">
        <is>
          <t>E. Yolanda</t>
        </is>
      </c>
      <c r="C15" s="9" t="inlineStr">
        <is>
          <t>Student Savings Card Pin Unlock</t>
        </is>
      </c>
      <c r="D15" s="9" t="inlineStr">
        <is>
          <t>14:30 - 15:30</t>
        </is>
      </c>
      <c r="E15" s="9" t="inlineStr">
        <is>
          <t>14:40</t>
        </is>
      </c>
      <c r="F15" s="9" t="inlineStr">
        <is>
          <t>Reached First Attempt</t>
        </is>
      </c>
      <c r="G15" s="9" t="inlineStr">
        <is>
          <t>Yes</t>
        </is>
      </c>
      <c r="H15" s="57" t="n">
        <v>4.8</v>
      </c>
      <c r="I15" s="43" t="inlineStr">
        <is>
          <t>Closed</t>
        </is>
      </c>
      <c r="J15" s="9" t="inlineStr">
        <is>
          <t>Y. Siregar</t>
        </is>
      </c>
    </row>
    <row r="16" ht="20" customHeight="1">
      <c r="A16" s="6" t="inlineStr">
        <is>
          <t>CB-009</t>
        </is>
      </c>
      <c r="B16" s="6" t="inlineStr">
        <is>
          <t>A. Pratama</t>
        </is>
      </c>
      <c r="C16" s="6" t="inlineStr">
        <is>
          <t>Mutual Fund Subscription Rejection</t>
        </is>
      </c>
      <c r="D16" s="6" t="inlineStr">
        <is>
          <t>15:00 - 16:00</t>
        </is>
      </c>
      <c r="E16" s="6" t="inlineStr">
        <is>
          <t>15:10</t>
        </is>
      </c>
      <c r="F16" s="6" t="inlineStr">
        <is>
          <t>Reached First Attempt</t>
        </is>
      </c>
      <c r="G16" s="6" t="inlineStr">
        <is>
          <t>Yes</t>
        </is>
      </c>
      <c r="H16" s="54" t="n">
        <v>4.7</v>
      </c>
      <c r="I16" s="43" t="inlineStr">
        <is>
          <t>Closed</t>
        </is>
      </c>
      <c r="J16" s="6" t="inlineStr">
        <is>
          <t>Y. Siregar</t>
        </is>
      </c>
    </row>
    <row r="17" ht="20" customHeight="1">
      <c r="A17" s="9" t="inlineStr">
        <is>
          <t>CB-010</t>
        </is>
      </c>
      <c r="B17" s="9" t="inlineStr">
        <is>
          <t>K. Hidayat</t>
        </is>
      </c>
      <c r="C17" s="9" t="inlineStr">
        <is>
          <t>Corporate VPN Configuration Support</t>
        </is>
      </c>
      <c r="D17" s="9" t="inlineStr">
        <is>
          <t>15:30 - 16:30</t>
        </is>
      </c>
      <c r="E17" s="9" t="inlineStr">
        <is>
          <t>15:35</t>
        </is>
      </c>
      <c r="F17" s="9" t="inlineStr">
        <is>
          <t>Reached First Attempt</t>
        </is>
      </c>
      <c r="G17" s="9" t="inlineStr">
        <is>
          <t>Yes</t>
        </is>
      </c>
      <c r="H17" s="57" t="n">
        <v>5</v>
      </c>
      <c r="I17" s="43" t="inlineStr">
        <is>
          <t>Closed</t>
        </is>
      </c>
      <c r="J17" s="9" t="inlineStr">
        <is>
          <t>Y. Siregar</t>
        </is>
      </c>
    </row>
    <row r="18" ht="20" customHeight="1">
      <c r="A18" s="6" t="inlineStr">
        <is>
          <t>CB-011</t>
        </is>
      </c>
      <c r="B18" s="6" t="inlineStr">
        <is>
          <t>T. Wibisono</t>
        </is>
      </c>
      <c r="C18" s="6" t="inlineStr">
        <is>
          <t>Wealth Management Portfolio Audit</t>
        </is>
      </c>
      <c r="D18" s="6" t="inlineStr">
        <is>
          <t>16:00 - 17:00</t>
        </is>
      </c>
      <c r="E18" s="6" t="inlineStr">
        <is>
          <t>16:05</t>
        </is>
      </c>
      <c r="F18" s="6" t="inlineStr">
        <is>
          <t>Reached First Attempt</t>
        </is>
      </c>
      <c r="G18" s="6" t="inlineStr">
        <is>
          <t>Yes</t>
        </is>
      </c>
      <c r="H18" s="54" t="n">
        <v>5</v>
      </c>
      <c r="I18" s="43" t="inlineStr">
        <is>
          <t>Closed</t>
        </is>
      </c>
      <c r="J18" s="6" t="inlineStr">
        <is>
          <t>Y. Siregar</t>
        </is>
      </c>
    </row>
    <row r="19" ht="20" customHeight="1">
      <c r="A19" s="9" t="inlineStr">
        <is>
          <t>CB-012</t>
        </is>
      </c>
      <c r="B19" s="9" t="inlineStr">
        <is>
          <t>M. Fauzi</t>
        </is>
      </c>
      <c r="C19" s="9" t="inlineStr">
        <is>
          <t>QRIS Merchant Settlement Query</t>
        </is>
      </c>
      <c r="D19" s="9" t="inlineStr">
        <is>
          <t>16:30 - 17:30</t>
        </is>
      </c>
      <c r="E19" s="9" t="inlineStr">
        <is>
          <t>16:45</t>
        </is>
      </c>
      <c r="F19" s="9" t="inlineStr">
        <is>
          <t>Reached First Attempt</t>
        </is>
      </c>
      <c r="G19" s="9" t="inlineStr">
        <is>
          <t>Yes</t>
        </is>
      </c>
      <c r="H19" s="57" t="n">
        <v>4.6</v>
      </c>
      <c r="I19" s="43" t="inlineStr">
        <is>
          <t>Closed</t>
        </is>
      </c>
      <c r="J19" s="9" t="inlineStr">
        <is>
          <t>Y. Siregar</t>
        </is>
      </c>
    </row>
    <row r="20" ht="20" customHeight="1">
      <c r="A20" s="6" t="inlineStr">
        <is>
          <t>CB-013</t>
        </is>
      </c>
      <c r="B20" s="6" t="inlineStr">
        <is>
          <t>D. Saputri</t>
        </is>
      </c>
      <c r="C20" s="6" t="inlineStr">
        <is>
          <t>E-Statement Email Address Change</t>
        </is>
      </c>
      <c r="D20" s="6" t="inlineStr">
        <is>
          <t>17:00 - 18:00</t>
        </is>
      </c>
      <c r="E20" s="6" t="inlineStr">
        <is>
          <t>17:15</t>
        </is>
      </c>
      <c r="F20" s="6" t="inlineStr">
        <is>
          <t>Reached First Attempt</t>
        </is>
      </c>
      <c r="G20" s="6" t="inlineStr">
        <is>
          <t>Yes</t>
        </is>
      </c>
      <c r="H20" s="54" t="n">
        <v>5</v>
      </c>
      <c r="I20" s="43" t="inlineStr">
        <is>
          <t>Closed</t>
        </is>
      </c>
      <c r="J20" s="6" t="inlineStr">
        <is>
          <t>Y. Siregar</t>
        </is>
      </c>
    </row>
    <row r="21" ht="20" customHeight="1">
      <c r="A21" s="9" t="inlineStr">
        <is>
          <t>CB-014</t>
        </is>
      </c>
      <c r="B21" s="9" t="inlineStr">
        <is>
          <t>F. Hakim</t>
        </is>
      </c>
      <c r="C21" s="9" t="inlineStr">
        <is>
          <t>Walk-in Tech Hub Spare Part Update</t>
        </is>
      </c>
      <c r="D21" s="9" t="inlineStr">
        <is>
          <t>17:30 - 18:30</t>
        </is>
      </c>
      <c r="E21" s="9" t="inlineStr">
        <is>
          <t>17:35</t>
        </is>
      </c>
      <c r="F21" s="9" t="inlineStr">
        <is>
          <t>Reached First Attempt</t>
        </is>
      </c>
      <c r="G21" s="9" t="inlineStr">
        <is>
          <t>Yes</t>
        </is>
      </c>
      <c r="H21" s="57" t="n">
        <v>5</v>
      </c>
      <c r="I21" s="43" t="inlineStr">
        <is>
          <t>Closed</t>
        </is>
      </c>
      <c r="J21" s="9" t="inlineStr">
        <is>
          <t>Y. Siregar</t>
        </is>
      </c>
    </row>
    <row r="22" ht="20" customHeight="1">
      <c r="A22" s="6" t="inlineStr">
        <is>
          <t>CB-015</t>
        </is>
      </c>
      <c r="B22" s="6" t="inlineStr">
        <is>
          <t>L. Wijaya</t>
        </is>
      </c>
      <c r="C22" s="6" t="inlineStr">
        <is>
          <t>Dispute Case Formal Resolution Letter</t>
        </is>
      </c>
      <c r="D22" s="6" t="inlineStr">
        <is>
          <t>18:00 - 19:00</t>
        </is>
      </c>
      <c r="E22" s="6" t="inlineStr">
        <is>
          <t>18:10</t>
        </is>
      </c>
      <c r="F22" s="6" t="inlineStr">
        <is>
          <t>Reached First Attempt</t>
        </is>
      </c>
      <c r="G22" s="6" t="inlineStr">
        <is>
          <t>Yes</t>
        </is>
      </c>
      <c r="H22" s="54" t="n">
        <v>5</v>
      </c>
      <c r="I22" s="43" t="inlineStr">
        <is>
          <t>Closed</t>
        </is>
      </c>
      <c r="J22" s="6" t="inlineStr">
        <is>
          <t>Y. Siregar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16" customWidth="1" min="4" max="4"/>
    <col width="18" customWidth="1" min="5" max="5"/>
    <col width="18" customWidth="1" min="6" max="6"/>
    <col width="20" customWidth="1" min="7" max="7"/>
    <col width="55" customWidth="1" min="8" max="8"/>
  </cols>
  <sheetData>
    <row r="1" ht="28" customHeight="1">
      <c r="A1" s="45" t="inlineStr">
        <is>
          <t>🏆 STRATEGIC CUSTOMER EXPERIENCE (CX) &amp; HDI / ITIL 4 SERVICE SCORECARD</t>
        </is>
      </c>
    </row>
    <row r="2">
      <c r="A2" s="2" t="inlineStr">
        <is>
          <t>Strategic Contact Center &amp; IT Service Desk evaluation aligned to HDI Support Center &amp; ITIL 4 Standards.</t>
        </is>
      </c>
    </row>
    <row r="4" ht="18" customHeight="1">
      <c r="A4" s="75" t="inlineStr">
        <is>
          <t>OVERALL SERVICE DESK MATURITY</t>
        </is>
      </c>
      <c r="D4" s="75" t="inlineStr">
        <is>
          <t>HDI SERVICE DESK RATING</t>
        </is>
      </c>
      <c r="F4" s="75" t="inlineStr">
        <is>
          <t>NEXT EXTERNAL AUDIT</t>
        </is>
      </c>
    </row>
    <row r="5" ht="24" customHeight="1">
      <c r="A5" s="76">
        <f>E17/100</f>
        <v/>
      </c>
      <c r="D5" s="77">
        <f>IF(A5&gt;=0.9,"HDI PINNACLE EXCELLENCE","COMPLIANT")</f>
        <v/>
      </c>
      <c r="F5" s="78" t="inlineStr">
        <is>
          <t>2027-06-15 (HDI Global)</t>
        </is>
      </c>
    </row>
    <row r="7" ht="24" customHeight="1">
      <c r="A7" s="3" t="inlineStr">
        <is>
          <t>PILLAR ID</t>
        </is>
      </c>
      <c r="B7" s="3" t="inlineStr">
        <is>
          <t>HDI &amp; ITIL 4 SERVICE STANDARD PILLAR</t>
        </is>
      </c>
      <c r="C7" s="3" t="inlineStr">
        <is>
          <t>WEIGHT %</t>
        </is>
      </c>
      <c r="D7" s="3" t="inlineStr">
        <is>
          <t>TARGET SCORE</t>
        </is>
      </c>
      <c r="E7" s="3" t="inlineStr">
        <is>
          <t>ACTUAL AUDIT SCORE</t>
        </is>
      </c>
      <c r="F7" s="3" t="inlineStr">
        <is>
          <t>WEIGHTED SCORE</t>
        </is>
      </c>
      <c r="G7" s="3" t="inlineStr">
        <is>
          <t>COMPLIANCE LEVEL</t>
        </is>
      </c>
      <c r="H7" s="3" t="inlineStr">
        <is>
          <t>KEY AUDITOR FINDINGS</t>
        </is>
      </c>
    </row>
    <row r="8" ht="20" customHeight="1">
      <c r="A8" s="79" t="inlineStr">
        <is>
          <t>HDI-01</t>
        </is>
      </c>
      <c r="B8" s="5" t="inlineStr">
        <is>
          <t>Leadership &amp; Customer Centricity Strategy</t>
        </is>
      </c>
      <c r="C8" s="80" t="n">
        <v>15</v>
      </c>
      <c r="D8" s="81" t="n">
        <v>95</v>
      </c>
      <c r="E8" s="81" t="n">
        <v>97</v>
      </c>
      <c r="F8" s="82">
        <f>C8*E8/100</f>
        <v/>
      </c>
      <c r="G8" s="43">
        <f>IF(E8&gt;=90,"Exemplary",IF(E8&gt;=80,"Compliant","Action Required"))</f>
        <v/>
      </c>
      <c r="H8" s="6" t="inlineStr">
        <is>
          <t>Executive sponsorship of omnichannel care; customer-first charter embedded.</t>
        </is>
      </c>
    </row>
    <row r="9" ht="20" customHeight="1">
      <c r="A9" s="83" t="inlineStr">
        <is>
          <t>HDI-02</t>
        </is>
      </c>
      <c r="B9" s="8" t="inlineStr">
        <is>
          <t>First Contact Resolution &amp; Incident SLA</t>
        </is>
      </c>
      <c r="C9" s="84" t="n">
        <v>15</v>
      </c>
      <c r="D9" s="85" t="n">
        <v>95</v>
      </c>
      <c r="E9" s="85" t="n">
        <v>95</v>
      </c>
      <c r="F9" s="86">
        <f>C9*E9/100</f>
        <v/>
      </c>
      <c r="G9" s="43">
        <f>IF(E9&gt;=90,"Exemplary",IF(E9&gt;=80,"Compliant","Action Required"))</f>
        <v/>
      </c>
      <c r="H9" s="9" t="inlineStr">
        <is>
          <t>FCR maintained at 90.8%; speed to answer under 20 seconds across digital lines.</t>
        </is>
      </c>
    </row>
    <row r="10" ht="20" customHeight="1">
      <c r="A10" s="79" t="inlineStr">
        <is>
          <t>HDI-03</t>
        </is>
      </c>
      <c r="B10" s="5" t="inlineStr">
        <is>
          <t>Conversational AI &amp; Self-Service Deflection</t>
        </is>
      </c>
      <c r="C10" s="80" t="n">
        <v>15</v>
      </c>
      <c r="D10" s="81" t="n">
        <v>90</v>
      </c>
      <c r="E10" s="81" t="n">
        <v>93</v>
      </c>
      <c r="F10" s="82">
        <f>C10*E10/100</f>
        <v/>
      </c>
      <c r="G10" s="43">
        <f>IF(E10&gt;=90,"Exemplary",IF(E10&gt;=80,"Compliant","Action Required"))</f>
        <v/>
      </c>
      <c r="H10" s="6" t="inlineStr">
        <is>
          <t>AI bot resolving 85%+ of repetitive inquiries with 94% customer thumbs up.</t>
        </is>
      </c>
    </row>
    <row r="11" ht="20" customHeight="1">
      <c r="A11" s="83" t="inlineStr">
        <is>
          <t>HDI-04</t>
        </is>
      </c>
      <c r="B11" s="8" t="inlineStr">
        <is>
          <t>Workforce Management &amp; Schedule Adherence</t>
        </is>
      </c>
      <c r="C11" s="84" t="n">
        <v>15</v>
      </c>
      <c r="D11" s="85" t="n">
        <v>90</v>
      </c>
      <c r="E11" s="85" t="n">
        <v>94</v>
      </c>
      <c r="F11" s="86">
        <f>C11*E11/100</f>
        <v/>
      </c>
      <c r="G11" s="43">
        <f>IF(E11&gt;=90,"Exemplary",IF(E11&gt;=80,"Compliant","Action Required"))</f>
        <v/>
      </c>
      <c r="H11" s="9" t="inlineStr">
        <is>
          <t>Agent occupancy balanced at 86%; schedule adherence at 97% across all shifts.</t>
        </is>
      </c>
    </row>
    <row r="12" ht="20" customHeight="1">
      <c r="A12" s="79" t="inlineStr">
        <is>
          <t>HDI-05</t>
        </is>
      </c>
      <c r="B12" s="5" t="inlineStr">
        <is>
          <t>Quality Assurance &amp; Continuous Coaching</t>
        </is>
      </c>
      <c r="C12" s="80" t="n">
        <v>15</v>
      </c>
      <c r="D12" s="81" t="n">
        <v>95</v>
      </c>
      <c r="E12" s="81" t="n">
        <v>96</v>
      </c>
      <c r="F12" s="82">
        <f>C12*E12/100</f>
        <v/>
      </c>
      <c r="G12" s="43">
        <f>IF(E12&gt;=90,"Exemplary",IF(E12&gt;=80,"Compliant","Action Required"))</f>
        <v/>
      </c>
      <c r="H12" s="6" t="inlineStr">
        <is>
          <t>Comprehensive 4-pillar QA audits conducted weekly; coaching feedback loop active.</t>
        </is>
      </c>
    </row>
    <row r="13" ht="20" customHeight="1">
      <c r="A13" s="83" t="inlineStr">
        <is>
          <t>HDI-06</t>
        </is>
      </c>
      <c r="B13" s="8" t="inlineStr">
        <is>
          <t>VIP White-Glove Support Governance</t>
        </is>
      </c>
      <c r="C13" s="84" t="n">
        <v>10</v>
      </c>
      <c r="D13" s="85" t="n">
        <v>95</v>
      </c>
      <c r="E13" s="85" t="n">
        <v>98</v>
      </c>
      <c r="F13" s="86">
        <f>C13*E13/100</f>
        <v/>
      </c>
      <c r="G13" s="43">
        <f>IF(E13&gt;=90,"Exemplary",IF(E13&gt;=80,"Compliant","Action Required"))</f>
        <v/>
      </c>
      <c r="H13" s="9" t="inlineStr">
        <is>
          <t>100% compliance with 15-minute resolution SLA for Board and C-Level executives.</t>
        </is>
      </c>
    </row>
    <row r="14" ht="20" customHeight="1">
      <c r="A14" s="79" t="inlineStr">
        <is>
          <t>HDI-07</t>
        </is>
      </c>
      <c r="B14" s="5" t="inlineStr">
        <is>
          <t>Knowledge Management &amp; Deflection Articles</t>
        </is>
      </c>
      <c r="C14" s="80" t="n">
        <v>15</v>
      </c>
      <c r="D14" s="81" t="n">
        <v>90</v>
      </c>
      <c r="E14" s="81" t="n">
        <v>92</v>
      </c>
      <c r="F14" s="82">
        <f>C14*E14/100</f>
        <v/>
      </c>
      <c r="G14" s="43">
        <f>IF(E14&gt;=90,"Exemplary",IF(E14&gt;=80,"Compliant","Action Required"))</f>
        <v/>
      </c>
      <c r="H14" s="6" t="inlineStr">
        <is>
          <t>KB article library maintaining 94% helpfulness ratio and driving 28k deflections.</t>
        </is>
      </c>
    </row>
    <row r="17" ht="24" customHeight="1">
      <c r="A17" s="87" t="inlineStr"/>
      <c r="B17" s="88" t="inlineStr">
        <is>
          <t>TOTAL WEIGHTED MATURITY INDEX</t>
        </is>
      </c>
      <c r="C17" s="89">
        <f>SUM(C8:C14)</f>
        <v/>
      </c>
      <c r="D17" s="87" t="inlineStr"/>
      <c r="E17" s="90">
        <f>SUM(F8:F14)</f>
        <v/>
      </c>
      <c r="F17" s="87" t="inlineStr"/>
      <c r="G17" s="91" t="inlineStr">
        <is>
          <t>Exemplary</t>
        </is>
      </c>
      <c r="H17" s="92" t="inlineStr">
        <is>
          <t>Audit rating: Grade A+ (Full Compliance with HDI Support Center Standard &amp; ITIL 4)</t>
        </is>
      </c>
    </row>
  </sheetData>
  <mergeCells count="7">
    <mergeCell ref="F4:G4"/>
    <mergeCell ref="A1:G1"/>
    <mergeCell ref="A5:C5"/>
    <mergeCell ref="F5:G5"/>
    <mergeCell ref="D5:E5"/>
    <mergeCell ref="D4:E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2026-10-15T14:51:05Z</dcterms:created>
  <dcterms:modified xsi:type="dcterms:W3CDTF">2026-10-18T14:35:26Z</dcterms:modified>
</cp:coreProperties>
</file>